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P:\PROJETO 2014- CALÇAMENTO- RP- COMUNIDADES ÁGUA BRANCA E PAU PRETO- JAPONVAR\PLANILHA\"/>
    </mc:Choice>
  </mc:AlternateContent>
  <xr:revisionPtr revIDLastSave="0" documentId="13_ncr:1_{F7EBA199-0470-4264-9E6E-3467AD02B3C2}" xr6:coauthVersionLast="47" xr6:coauthVersionMax="47" xr10:uidLastSave="{00000000-0000-0000-0000-000000000000}"/>
  <bookViews>
    <workbookView xWindow="-120" yWindow="-120" windowWidth="29040" windowHeight="15720" xr2:uid="{B17AD218-7D07-4B23-B8F8-D35B71BEDEC8}"/>
  </bookViews>
  <sheets>
    <sheet name="M.D.C." sheetId="1" r:id="rId1"/>
    <sheet name="Planilha1" sheetId="2" r:id="rId2"/>
  </sheets>
  <definedNames>
    <definedName name="_xlnm.Print_Area" localSheetId="0">'M.D.C.'!$A$1:$I$152</definedName>
    <definedName name="_xlnm.Print_Area" localSheetId="1">Planilha1!$A$1:$I$105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0" i="1" l="1"/>
  <c r="D120" i="1"/>
  <c r="D116" i="1"/>
  <c r="G27" i="1"/>
  <c r="G28" i="1"/>
  <c r="F27" i="1"/>
  <c r="I28" i="1"/>
  <c r="F29" i="1"/>
  <c r="D111" i="1"/>
  <c r="I111" i="1" s="1"/>
  <c r="I140" i="1"/>
  <c r="I139" i="1"/>
  <c r="I138" i="1"/>
  <c r="I137" i="1"/>
  <c r="I136" i="1"/>
  <c r="E63" i="1"/>
  <c r="E80" i="1" s="1"/>
  <c r="E99" i="1" s="1"/>
  <c r="C63" i="1"/>
  <c r="C80" i="1" s="1"/>
  <c r="C99" i="1" s="1"/>
  <c r="E62" i="1"/>
  <c r="E79" i="1" s="1"/>
  <c r="E98" i="1" s="1"/>
  <c r="C62" i="1"/>
  <c r="C79" i="1" s="1"/>
  <c r="C98" i="1" s="1"/>
  <c r="E61" i="1"/>
  <c r="E78" i="1" s="1"/>
  <c r="E97" i="1" s="1"/>
  <c r="C61" i="1"/>
  <c r="C78" i="1" s="1"/>
  <c r="C97" i="1" s="1"/>
  <c r="E60" i="1"/>
  <c r="E77" i="1" s="1"/>
  <c r="E96" i="1" s="1"/>
  <c r="C60" i="1"/>
  <c r="C77" i="1" s="1"/>
  <c r="C96" i="1" s="1"/>
  <c r="E59" i="1"/>
  <c r="E76" i="1" s="1"/>
  <c r="E95" i="1" s="1"/>
  <c r="C59" i="1"/>
  <c r="C76" i="1" s="1"/>
  <c r="C95" i="1" s="1"/>
  <c r="A46" i="1"/>
  <c r="A63" i="1" s="1"/>
  <c r="A80" i="1" s="1"/>
  <c r="A99" i="1" s="1"/>
  <c r="A118" i="1" s="1"/>
  <c r="A140" i="1" s="1"/>
  <c r="A45" i="1"/>
  <c r="A62" i="1" s="1"/>
  <c r="A79" i="1" s="1"/>
  <c r="A98" i="1" s="1"/>
  <c r="A117" i="1" s="1"/>
  <c r="A139" i="1" s="1"/>
  <c r="H44" i="1"/>
  <c r="H61" i="1" s="1"/>
  <c r="H78" i="1" s="1"/>
  <c r="A44" i="1"/>
  <c r="A61" i="1" s="1"/>
  <c r="A78" i="1" s="1"/>
  <c r="A97" i="1" s="1"/>
  <c r="A116" i="1" s="1"/>
  <c r="A138" i="1" s="1"/>
  <c r="A43" i="1"/>
  <c r="A60" i="1" s="1"/>
  <c r="A77" i="1" s="1"/>
  <c r="A96" i="1" s="1"/>
  <c r="A115" i="1" s="1"/>
  <c r="A137" i="1" s="1"/>
  <c r="A42" i="1"/>
  <c r="A59" i="1" s="1"/>
  <c r="A76" i="1" s="1"/>
  <c r="A95" i="1" s="1"/>
  <c r="A114" i="1" s="1"/>
  <c r="A136" i="1" s="1"/>
  <c r="D46" i="1"/>
  <c r="I46" i="1" s="1"/>
  <c r="D45" i="1"/>
  <c r="I45" i="1" s="1"/>
  <c r="D44" i="1"/>
  <c r="D61" i="1" s="1"/>
  <c r="I61" i="1" s="1"/>
  <c r="D26" i="1"/>
  <c r="D43" i="1" s="1"/>
  <c r="I43" i="1" s="1"/>
  <c r="D25" i="1"/>
  <c r="D42" i="1" s="1"/>
  <c r="I42" i="1" s="1"/>
  <c r="D24" i="1"/>
  <c r="I24" i="1" s="1"/>
  <c r="I29" i="1"/>
  <c r="I27" i="1"/>
  <c r="I26" i="1"/>
  <c r="I25" i="1"/>
  <c r="I135" i="1"/>
  <c r="I142" i="1"/>
  <c r="D112" i="1"/>
  <c r="I112" i="1" s="1"/>
  <c r="I120" i="1"/>
  <c r="I102" i="1"/>
  <c r="A65" i="1"/>
  <c r="A82" i="1" s="1"/>
  <c r="A101" i="1" s="1"/>
  <c r="D66" i="1"/>
  <c r="I66" i="1" s="1"/>
  <c r="E58" i="1"/>
  <c r="E75" i="1" s="1"/>
  <c r="E94" i="1" s="1"/>
  <c r="C58" i="1"/>
  <c r="C75" i="1" s="1"/>
  <c r="C94" i="1" s="1"/>
  <c r="I49" i="1"/>
  <c r="A40" i="1"/>
  <c r="A57" i="1" s="1"/>
  <c r="A74" i="1" s="1"/>
  <c r="A93" i="1" s="1"/>
  <c r="A112" i="1" s="1"/>
  <c r="A134" i="1" s="1"/>
  <c r="A39" i="1"/>
  <c r="A56" i="1" s="1"/>
  <c r="A73" i="1" s="1"/>
  <c r="A92" i="1" s="1"/>
  <c r="A49" i="1"/>
  <c r="A66" i="1" s="1"/>
  <c r="A83" i="1" s="1"/>
  <c r="A102" i="1" s="1"/>
  <c r="A120" i="1" s="1"/>
  <c r="A142" i="1" s="1"/>
  <c r="A41" i="1"/>
  <c r="A58" i="1" s="1"/>
  <c r="A75" i="1" s="1"/>
  <c r="A94" i="1" s="1"/>
  <c r="I30" i="1"/>
  <c r="I93" i="2"/>
  <c r="I92" i="2"/>
  <c r="I91" i="2"/>
  <c r="I94" i="2" s="1"/>
  <c r="D85" i="2"/>
  <c r="I85" i="2" s="1"/>
  <c r="I86" i="2" s="1"/>
  <c r="D78" i="2"/>
  <c r="I78" i="2" s="1"/>
  <c r="I77" i="2"/>
  <c r="I79" i="2" s="1"/>
  <c r="D77" i="2"/>
  <c r="I76" i="2"/>
  <c r="I67" i="2"/>
  <c r="A55" i="2"/>
  <c r="A67" i="2" s="1"/>
  <c r="A78" i="2" s="1"/>
  <c r="E53" i="2"/>
  <c r="E65" i="2" s="1"/>
  <c r="C53" i="2"/>
  <c r="C65" i="2" s="1"/>
  <c r="D45" i="2"/>
  <c r="D55" i="2" s="1"/>
  <c r="I55" i="2" s="1"/>
  <c r="A45" i="2"/>
  <c r="E43" i="2"/>
  <c r="C43" i="2"/>
  <c r="A43" i="2"/>
  <c r="A53" i="2" s="1"/>
  <c r="A65" i="2" s="1"/>
  <c r="A77" i="2" s="1"/>
  <c r="A92" i="2" s="1"/>
  <c r="E42" i="2"/>
  <c r="E52" i="2" s="1"/>
  <c r="E64" i="2" s="1"/>
  <c r="A42" i="2"/>
  <c r="A52" i="2" s="1"/>
  <c r="A64" i="2" s="1"/>
  <c r="A76" i="2" s="1"/>
  <c r="A91" i="2" s="1"/>
  <c r="I35" i="2"/>
  <c r="D33" i="2"/>
  <c r="I33" i="2" s="1"/>
  <c r="D32" i="2"/>
  <c r="D42" i="2" s="1"/>
  <c r="I23" i="2"/>
  <c r="I22" i="2"/>
  <c r="I21" i="2"/>
  <c r="I20" i="2"/>
  <c r="I19" i="2"/>
  <c r="I24" i="2" s="1"/>
  <c r="I12" i="2"/>
  <c r="I13" i="2" s="1"/>
  <c r="D119" i="1"/>
  <c r="I119" i="1" s="1"/>
  <c r="D127" i="1"/>
  <c r="I127" i="1" s="1"/>
  <c r="I128" i="1" s="1"/>
  <c r="I23" i="1"/>
  <c r="I22" i="1"/>
  <c r="I134" i="1"/>
  <c r="I141" i="1"/>
  <c r="E56" i="1"/>
  <c r="E73" i="1" s="1"/>
  <c r="E92" i="1" s="1"/>
  <c r="D65" i="1"/>
  <c r="D82" i="1" s="1"/>
  <c r="C57" i="1"/>
  <c r="C74" i="1" s="1"/>
  <c r="C93" i="1" s="1"/>
  <c r="E57" i="1"/>
  <c r="E74" i="1" s="1"/>
  <c r="E93" i="1" s="1"/>
  <c r="I101" i="1"/>
  <c r="D40" i="1"/>
  <c r="D57" i="1" s="1"/>
  <c r="D74" i="1" s="1"/>
  <c r="D93" i="1" s="1"/>
  <c r="D39" i="1"/>
  <c r="I48" i="1"/>
  <c r="I21" i="1"/>
  <c r="I20" i="1"/>
  <c r="I133" i="1"/>
  <c r="J135" i="1" l="1"/>
  <c r="D115" i="1"/>
  <c r="I115" i="1" s="1"/>
  <c r="D117" i="1"/>
  <c r="I117" i="1" s="1"/>
  <c r="D113" i="1"/>
  <c r="I113" i="1" s="1"/>
  <c r="D114" i="1"/>
  <c r="I114" i="1" s="1"/>
  <c r="D118" i="1"/>
  <c r="I118" i="1" s="1"/>
  <c r="I116" i="1"/>
  <c r="A113" i="1"/>
  <c r="A135" i="1" s="1"/>
  <c r="D78" i="1"/>
  <c r="D62" i="1"/>
  <c r="D60" i="1"/>
  <c r="D63" i="1"/>
  <c r="I44" i="1"/>
  <c r="D59" i="1"/>
  <c r="J24" i="1"/>
  <c r="I143" i="1"/>
  <c r="D83" i="1"/>
  <c r="I83" i="1" s="1"/>
  <c r="D41" i="1"/>
  <c r="I41" i="1" s="1"/>
  <c r="I42" i="2"/>
  <c r="D52" i="2"/>
  <c r="A93" i="2"/>
  <c r="A85" i="2"/>
  <c r="D43" i="2"/>
  <c r="I32" i="2"/>
  <c r="I36" i="2" s="1"/>
  <c r="I45" i="2"/>
  <c r="I74" i="1"/>
  <c r="D56" i="1"/>
  <c r="I82" i="1"/>
  <c r="I39" i="1"/>
  <c r="I40" i="1"/>
  <c r="J113" i="1" l="1"/>
  <c r="J41" i="1"/>
  <c r="I78" i="1"/>
  <c r="D97" i="1"/>
  <c r="I97" i="1" s="1"/>
  <c r="I63" i="1"/>
  <c r="D80" i="1"/>
  <c r="I62" i="1"/>
  <c r="D79" i="1"/>
  <c r="I60" i="1"/>
  <c r="D77" i="1"/>
  <c r="I59" i="1"/>
  <c r="D76" i="1"/>
  <c r="I50" i="1"/>
  <c r="D58" i="1"/>
  <c r="I58" i="1" s="1"/>
  <c r="D64" i="2"/>
  <c r="I64" i="2" s="1"/>
  <c r="I52" i="2"/>
  <c r="D53" i="2"/>
  <c r="I43" i="2"/>
  <c r="I46" i="2"/>
  <c r="D73" i="1"/>
  <c r="D92" i="1" s="1"/>
  <c r="I56" i="1"/>
  <c r="I19" i="1"/>
  <c r="I31" i="1" s="1"/>
  <c r="J58" i="1" l="1"/>
  <c r="I79" i="1"/>
  <c r="D98" i="1"/>
  <c r="I98" i="1" s="1"/>
  <c r="I80" i="1"/>
  <c r="D99" i="1"/>
  <c r="I99" i="1" s="1"/>
  <c r="I77" i="1"/>
  <c r="D96" i="1"/>
  <c r="I96" i="1" s="1"/>
  <c r="I76" i="1"/>
  <c r="D95" i="1"/>
  <c r="I95" i="1" s="1"/>
  <c r="D75" i="1"/>
  <c r="I75" i="1" s="1"/>
  <c r="J75" i="1" s="1"/>
  <c r="I53" i="2"/>
  <c r="I56" i="2" s="1"/>
  <c r="D65" i="2"/>
  <c r="I65" i="2" s="1"/>
  <c r="I68" i="2"/>
  <c r="I73" i="1"/>
  <c r="I84" i="1" s="1"/>
  <c r="I92" i="1"/>
  <c r="I65" i="1"/>
  <c r="I93" i="1"/>
  <c r="I12" i="1"/>
  <c r="I13" i="1" s="1"/>
  <c r="I121" i="1" l="1"/>
  <c r="D94" i="1"/>
  <c r="I94" i="1" s="1"/>
  <c r="J94" i="1" s="1"/>
  <c r="A111" i="1"/>
  <c r="A119" i="1"/>
  <c r="I103" i="1" l="1"/>
  <c r="A127" i="1"/>
  <c r="I57" i="1"/>
  <c r="I67" i="1" s="1"/>
  <c r="A141" i="1"/>
  <c r="A133" i="1"/>
</calcChain>
</file>

<file path=xl/sharedStrings.xml><?xml version="1.0" encoding="utf-8"?>
<sst xmlns="http://schemas.openxmlformats.org/spreadsheetml/2006/main" count="264" uniqueCount="75">
  <si>
    <t>1.0 SERVIÇOS PRELIMINARES</t>
  </si>
  <si>
    <t>DESCRIÇÃO:</t>
  </si>
  <si>
    <t>1.1</t>
  </si>
  <si>
    <t>FORNECIMENTO E COLOCAÇÃO DE PLACA DE OBRA EM CHAPA GALVANIZADA (3,00 X 1,5 0 M) - EM CHAPA GALVANIZADA 0,26 AFIXADAS COM REBITES 540 E PARAFUSOS 3/8, EM ESTRUTURA METÁLICA VIGA U 2" ENRIJECIDA COM METALON 20 X 20, SUPORTE EM EUCALIPTO AUTOCLAVADO PINTADAS</t>
  </si>
  <si>
    <t>CÓDIGO:</t>
  </si>
  <si>
    <t>LOGRADOURO</t>
  </si>
  <si>
    <t>Repet</t>
  </si>
  <si>
    <t>Unidade Total</t>
  </si>
  <si>
    <t>TOTAL</t>
  </si>
  <si>
    <t>1.2</t>
  </si>
  <si>
    <t>LOCAÇÃO DE PAVIMENTAÇÃO. AF_10/2018</t>
  </si>
  <si>
    <t>Comp.(m)</t>
  </si>
  <si>
    <t>Repet.</t>
  </si>
  <si>
    <t>Comp. Total (m)</t>
  </si>
  <si>
    <t>2.0 TERRAPLENAGEM</t>
  </si>
  <si>
    <t>2.1</t>
  </si>
  <si>
    <t>Logradouro</t>
  </si>
  <si>
    <t>Compr. (m)</t>
  </si>
  <si>
    <t>Espessura (m)</t>
  </si>
  <si>
    <t>Volume total (m³)</t>
  </si>
  <si>
    <t>Área total (m²)</t>
  </si>
  <si>
    <t>2.3</t>
  </si>
  <si>
    <t>3.0 PAVIMENTAÇÃO EM SEXTAVADO</t>
  </si>
  <si>
    <t>3.1</t>
  </si>
  <si>
    <t>4.0 MEIO FIO E SARJETA</t>
  </si>
  <si>
    <t>4.1</t>
  </si>
  <si>
    <t>Comprimento Total (m)</t>
  </si>
  <si>
    <t>GUIA DE MEIO-FIO, EM CONCRETO COM FCK 20MPA, PRÉ-MOLDADA, MFC-01 PADRÃO DER-MG, DIMENSÕES (12X16,7X35)CM, EXCLUSIVE SARJETA, INCLUSIVE ESCAVAÇÃO, APILOAMENTO E TRANSPORTE COM RETIRADA DO MATERIAL ESCAVADO (EM CAÇAMBA)</t>
  </si>
  <si>
    <t>Área (m²)  c/ sarj e mf</t>
  </si>
  <si>
    <t>MEMORIA DE CÁLCULO</t>
  </si>
  <si>
    <t>OBJETO:</t>
  </si>
  <si>
    <t>LOCAL:</t>
  </si>
  <si>
    <t>Comp. (m)</t>
  </si>
  <si>
    <t>Larg. (m)</t>
  </si>
  <si>
    <t>GUIA (MEIO-FIO) E SARJETA CONJUGADOS DE CONCRETO, MOLDADA IN LOCO EM TRECHO RETO COM EXTRUSORA, 45 CM BASE (15 CM BASE DA GUIA + 30 CM BASE DA SARJETA) X 22 CM ALTURA. AF_06/2016</t>
  </si>
  <si>
    <t>Total (m)</t>
  </si>
  <si>
    <t>GUIA (MEIO-FIO) CONCRETO, MOLDADA IN LOCO EM TRECHO RETO COM EXTRUSORA, 13 CM BASE X 22 CM ALTURA. AF_06/2016</t>
  </si>
  <si>
    <t>RUA 1</t>
  </si>
  <si>
    <t>RUA 2</t>
  </si>
  <si>
    <t>RUA 3</t>
  </si>
  <si>
    <t>LARGURA =( 6,00+4,50+6,00)/3</t>
  </si>
  <si>
    <t>Área (m²)  s/ sarj e mf</t>
  </si>
  <si>
    <t>Larg.  (m) c/ sarj e mf</t>
  </si>
  <si>
    <t>Larg. (m) c/ sarj e mf</t>
  </si>
  <si>
    <t xml:space="preserve"> Comprimento Total (m)</t>
  </si>
  <si>
    <t>ESCAVAÇÃO HORIZONTAL, INCLUINDO CARGA E DESCARGA EM SOLO DE 1A CATEGORIA COM TRATOR DE ESTEIRAS (170HP/LÂMINA: 5,20M3). AF_07/2020</t>
  </si>
  <si>
    <t>REGULARIZAÇÃO E COMPACTAÇÃO DE SUBLEITO DE SOLO PREDOMINANTEMENTE ARGILOSO. AF_11/2019</t>
  </si>
  <si>
    <t>EXECUÇÃO E COMPACTAÇÃO DE BASE E OU SUB BASE PARA PAVIMENTAÇÃO DE SOLO ESTABILIZADO GRANULOMETRICAMENTE SEM MISTURA DE SOLOS - EXCLUSIVE SOLO, ESCAVAÇÃO, CARGA E TRANSPORTE. AF_11/2019</t>
  </si>
  <si>
    <t>EXECUÇÃO DE PAVIMENTO EM PISO INTERTRAVADO, COM BLOCO SEXTAVADO DE 25 X 25 CM, ESPESSURA 8 CM. AF_12/2015</t>
  </si>
  <si>
    <t>4.2</t>
  </si>
  <si>
    <t>4.3</t>
  </si>
  <si>
    <t xml:space="preserve">PREFEITURA MUNICIPAL DE JAPONVAR-MG </t>
  </si>
  <si>
    <t xml:space="preserve">GABRIEL VINICIUS MARTINS </t>
  </si>
  <si>
    <t>ENGENHEIRO CIVIL CREA: MG 230.779/D</t>
  </si>
  <si>
    <t>ROTATÓRIA</t>
  </si>
  <si>
    <t>RUA 3 / ROTATÓRIA</t>
  </si>
  <si>
    <t>2.2</t>
  </si>
  <si>
    <t>15+14,69</t>
  </si>
  <si>
    <t>5,97+8,55+7,14</t>
  </si>
  <si>
    <t>16,9+21,2+3,37+8+2,99</t>
  </si>
  <si>
    <t xml:space="preserve"> COMUNIDADE DE AGUA BRANCA E PAU PRETO NO  MUNICIPIO DE JAPONVAR/MG </t>
  </si>
  <si>
    <t>PAVIMENTAÇÃO EM  BLOCOS SEXTAVADOS NA COMUNIDADE DE JAPONVAR/MG</t>
  </si>
  <si>
    <t>RUA 1 - AGUA BRANCA</t>
  </si>
  <si>
    <t>RUA 2 - AGUA BRANCA</t>
  </si>
  <si>
    <t>RUA 3 - AGUA BRANCA</t>
  </si>
  <si>
    <t>ROTATÓRIA - AGUA BRANCA</t>
  </si>
  <si>
    <t>RUA 3 / ROTATÓRIA - AGUA BRANCA</t>
  </si>
  <si>
    <t>S/ sarj e mf</t>
  </si>
  <si>
    <t>RDV TR 4 LATERAL - PAU PRETO</t>
  </si>
  <si>
    <t>RDV TR 1 - PAU PRETO</t>
  </si>
  <si>
    <t>RDV TR 2 - PAU PRETO</t>
  </si>
  <si>
    <t>RDV TR 3 - PAU PRETO</t>
  </si>
  <si>
    <t>RDV TR 4 - PAU PRETO</t>
  </si>
  <si>
    <t>RDV TR 5 - PAU PRETO</t>
  </si>
  <si>
    <t>RDV TR 6 - PAU PRETO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</si>
</sst>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2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2"/>
      <color theme="1"/>
      <name val="Arial"/>
      <family val="2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b/>
      <sz val="10"/>
      <color theme="0"/>
      <name val="Times New Roman"/>
      <family val="1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4.9989318521683403E-2"/>
        <bgColor rgb="FF000000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20"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/>
    <xf numFmtId="0" fontId="1" fillId="4" borderId="2" xfId="0" applyFont="1" applyFill="1" applyBorder="1" applyAlignment="1">
      <alignment horizontal="left" vertical="center" wrapText="1"/>
    </xf>
    <xf numFmtId="2" fontId="3" fillId="3" borderId="2" xfId="0" applyNumberFormat="1" applyFont="1" applyFill="1" applyBorder="1" applyAlignment="1">
      <alignment horizontal="center"/>
    </xf>
    <xf numFmtId="4" fontId="3" fillId="0" borderId="2" xfId="0" applyNumberFormat="1" applyFont="1" applyBorder="1" applyAlignment="1">
      <alignment horizontal="center" vertical="center"/>
    </xf>
    <xf numFmtId="4" fontId="3" fillId="3" borderId="2" xfId="0" applyNumberFormat="1" applyFont="1" applyFill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2" fillId="5" borderId="3" xfId="0" applyNumberFormat="1" applyFont="1" applyFill="1" applyBorder="1" applyAlignment="1">
      <alignment horizontal="center"/>
    </xf>
    <xf numFmtId="0" fontId="6" fillId="4" borderId="2" xfId="0" applyFont="1" applyFill="1" applyBorder="1" applyAlignment="1">
      <alignment horizontal="left" vertical="center" wrapText="1"/>
    </xf>
    <xf numFmtId="4" fontId="2" fillId="5" borderId="3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/>
    </xf>
    <xf numFmtId="0" fontId="3" fillId="0" borderId="2" xfId="0" applyFont="1" applyBorder="1" applyAlignment="1">
      <alignment horizontal="center" wrapText="1"/>
    </xf>
    <xf numFmtId="4" fontId="3" fillId="3" borderId="3" xfId="0" applyNumberFormat="1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/>
    </xf>
    <xf numFmtId="4" fontId="8" fillId="3" borderId="2" xfId="0" applyNumberFormat="1" applyFont="1" applyFill="1" applyBorder="1" applyAlignment="1">
      <alignment horizontal="center" vertical="center"/>
    </xf>
    <xf numFmtId="2" fontId="7" fillId="0" borderId="8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2" fontId="7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wrapText="1"/>
    </xf>
    <xf numFmtId="2" fontId="3" fillId="0" borderId="2" xfId="0" applyNumberFormat="1" applyFont="1" applyBorder="1" applyAlignment="1">
      <alignment horizontal="center" vertical="center"/>
    </xf>
    <xf numFmtId="0" fontId="3" fillId="0" borderId="12" xfId="0" applyFont="1" applyBorder="1"/>
    <xf numFmtId="0" fontId="9" fillId="3" borderId="1" xfId="0" applyFont="1" applyFill="1" applyBorder="1" applyAlignment="1">
      <alignment vertical="center"/>
    </xf>
    <xf numFmtId="49" fontId="9" fillId="3" borderId="1" xfId="0" applyNumberFormat="1" applyFont="1" applyFill="1" applyBorder="1" applyAlignment="1">
      <alignment vertical="center"/>
    </xf>
    <xf numFmtId="0" fontId="7" fillId="3" borderId="6" xfId="0" applyFont="1" applyFill="1" applyBorder="1" applyAlignment="1">
      <alignment wrapText="1"/>
    </xf>
    <xf numFmtId="0" fontId="10" fillId="6" borderId="0" xfId="0" applyFont="1" applyFill="1" applyBorder="1" applyAlignment="1">
      <alignment vertical="center"/>
    </xf>
    <xf numFmtId="0" fontId="0" fillId="0" borderId="0" xfId="0" applyBorder="1"/>
    <xf numFmtId="0" fontId="7" fillId="3" borderId="0" xfId="0" applyFont="1" applyFill="1" applyBorder="1" applyAlignment="1">
      <alignment wrapText="1"/>
    </xf>
    <xf numFmtId="0" fontId="7" fillId="3" borderId="0" xfId="0" applyFont="1" applyFill="1" applyBorder="1" applyAlignment="1"/>
    <xf numFmtId="49" fontId="9" fillId="0" borderId="0" xfId="0" applyNumberFormat="1" applyFont="1" applyBorder="1" applyAlignment="1">
      <alignment vertical="center"/>
    </xf>
    <xf numFmtId="2" fontId="3" fillId="0" borderId="19" xfId="0" applyNumberFormat="1" applyFont="1" applyBorder="1" applyAlignment="1">
      <alignment horizontal="center" vertical="center" wrapText="1"/>
    </xf>
    <xf numFmtId="0" fontId="0" fillId="0" borderId="20" xfId="0" applyBorder="1"/>
    <xf numFmtId="0" fontId="0" fillId="0" borderId="21" xfId="0" applyBorder="1"/>
    <xf numFmtId="0" fontId="6" fillId="0" borderId="0" xfId="0" applyFont="1" applyBorder="1"/>
    <xf numFmtId="0" fontId="3" fillId="0" borderId="0" xfId="0" applyFont="1" applyBorder="1"/>
    <xf numFmtId="0" fontId="7" fillId="0" borderId="21" xfId="0" applyFont="1" applyBorder="1"/>
    <xf numFmtId="0" fontId="7" fillId="0" borderId="2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22" xfId="0" applyBorder="1"/>
    <xf numFmtId="0" fontId="0" fillId="0" borderId="24" xfId="0" applyBorder="1"/>
    <xf numFmtId="0" fontId="6" fillId="0" borderId="23" xfId="0" applyFont="1" applyBorder="1"/>
    <xf numFmtId="0" fontId="0" fillId="0" borderId="0" xfId="0"/>
    <xf numFmtId="0" fontId="0" fillId="0" borderId="0" xfId="0"/>
    <xf numFmtId="0" fontId="1" fillId="3" borderId="11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2" fontId="0" fillId="0" borderId="0" xfId="0" applyNumberFormat="1"/>
    <xf numFmtId="0" fontId="3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4" fontId="3" fillId="0" borderId="8" xfId="0" applyNumberFormat="1" applyFont="1" applyBorder="1" applyAlignment="1">
      <alignment horizontal="center" vertical="center"/>
    </xf>
    <xf numFmtId="4" fontId="0" fillId="0" borderId="0" xfId="0" applyNumberFormat="1"/>
    <xf numFmtId="2" fontId="0" fillId="0" borderId="0" xfId="0" applyNumberFormat="1" applyBorder="1"/>
    <xf numFmtId="0" fontId="1" fillId="3" borderId="5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2" fontId="3" fillId="0" borderId="4" xfId="0" applyNumberFormat="1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3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3" fillId="4" borderId="26" xfId="0" applyFont="1" applyFill="1" applyBorder="1" applyAlignment="1">
      <alignment horizontal="left" vertical="center" wrapText="1"/>
    </xf>
    <xf numFmtId="0" fontId="3" fillId="4" borderId="11" xfId="0" applyFont="1" applyFill="1" applyBorder="1" applyAlignment="1">
      <alignment horizontal="left" vertical="center" wrapText="1"/>
    </xf>
    <xf numFmtId="0" fontId="3" fillId="4" borderId="28" xfId="0" applyFont="1" applyFill="1" applyBorder="1" applyAlignment="1">
      <alignment horizontal="left" vertical="center" wrapText="1"/>
    </xf>
    <xf numFmtId="0" fontId="3" fillId="4" borderId="27" xfId="0" applyFont="1" applyFill="1" applyBorder="1" applyAlignment="1">
      <alignment horizontal="left" vertical="center" wrapText="1"/>
    </xf>
    <xf numFmtId="0" fontId="3" fillId="4" borderId="12" xfId="0" applyFont="1" applyFill="1" applyBorder="1" applyAlignment="1">
      <alignment horizontal="left" vertical="center" wrapText="1"/>
    </xf>
    <xf numFmtId="0" fontId="3" fillId="4" borderId="18" xfId="0" applyFont="1" applyFill="1" applyBorder="1" applyAlignment="1">
      <alignment horizontal="left" vertical="center" wrapText="1"/>
    </xf>
    <xf numFmtId="0" fontId="2" fillId="0" borderId="29" xfId="0" applyFont="1" applyBorder="1" applyAlignment="1">
      <alignment horizontal="center" vertical="center"/>
    </xf>
    <xf numFmtId="0" fontId="3" fillId="0" borderId="2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3" fillId="4" borderId="2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left" wrapText="1"/>
    </xf>
    <xf numFmtId="2" fontId="3" fillId="0" borderId="9" xfId="0" applyNumberFormat="1" applyFont="1" applyBorder="1" applyAlignment="1">
      <alignment horizontal="left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2" fontId="3" fillId="3" borderId="4" xfId="0" applyNumberFormat="1" applyFont="1" applyFill="1" applyBorder="1" applyAlignment="1">
      <alignment horizontal="left" vertical="center" wrapText="1"/>
    </xf>
    <xf numFmtId="2" fontId="3" fillId="3" borderId="9" xfId="0" applyNumberFormat="1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2" fontId="3" fillId="3" borderId="1" xfId="0" applyNumberFormat="1" applyFont="1" applyFill="1" applyBorder="1"/>
    <xf numFmtId="2" fontId="3" fillId="3" borderId="2" xfId="0" applyNumberFormat="1" applyFont="1" applyFill="1" applyBorder="1"/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3" fillId="4" borderId="2" xfId="0" quotePrefix="1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2" fontId="2" fillId="3" borderId="9" xfId="0" applyNumberFormat="1" applyFont="1" applyFill="1" applyBorder="1" applyAlignment="1">
      <alignment horizontal="center"/>
    </xf>
    <xf numFmtId="2" fontId="3" fillId="3" borderId="9" xfId="0" applyNumberFormat="1" applyFont="1" applyFill="1" applyBorder="1"/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0" fontId="7" fillId="3" borderId="13" xfId="0" applyFont="1" applyFill="1" applyBorder="1" applyAlignment="1">
      <alignment horizontal="left"/>
    </xf>
    <xf numFmtId="0" fontId="7" fillId="3" borderId="5" xfId="0" applyFont="1" applyFill="1" applyBorder="1" applyAlignment="1">
      <alignment horizontal="left"/>
    </xf>
    <xf numFmtId="0" fontId="7" fillId="3" borderId="6" xfId="0" applyFont="1" applyFill="1" applyBorder="1" applyAlignment="1">
      <alignment horizontal="left"/>
    </xf>
    <xf numFmtId="0" fontId="7" fillId="3" borderId="13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0" fillId="6" borderId="14" xfId="0" applyFont="1" applyFill="1" applyBorder="1" applyAlignment="1">
      <alignment horizontal="center" vertical="center"/>
    </xf>
    <xf numFmtId="0" fontId="10" fillId="6" borderId="15" xfId="0" applyFont="1" applyFill="1" applyBorder="1" applyAlignment="1">
      <alignment horizontal="center" vertical="center"/>
    </xf>
    <xf numFmtId="0" fontId="10" fillId="6" borderId="17" xfId="0" applyFont="1" applyFill="1" applyBorder="1" applyAlignment="1">
      <alignment horizontal="center" vertical="center"/>
    </xf>
    <xf numFmtId="0" fontId="10" fillId="6" borderId="16" xfId="0" applyFont="1" applyFill="1" applyBorder="1" applyAlignment="1">
      <alignment horizontal="center" vertical="center"/>
    </xf>
    <xf numFmtId="0" fontId="10" fillId="6" borderId="12" xfId="0" applyFont="1" applyFill="1" applyBorder="1" applyAlignment="1">
      <alignment horizontal="center" vertical="center"/>
    </xf>
    <xf numFmtId="0" fontId="10" fillId="6" borderId="18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left"/>
    </xf>
    <xf numFmtId="2" fontId="3" fillId="3" borderId="2" xfId="0" applyNumberFormat="1" applyFont="1" applyFill="1" applyBorder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2" fontId="3" fillId="3" borderId="4" xfId="0" applyNumberFormat="1" applyFont="1" applyFill="1" applyBorder="1" applyAlignment="1">
      <alignment horizontal="left"/>
    </xf>
    <xf numFmtId="2" fontId="3" fillId="3" borderId="9" xfId="0" applyNumberFormat="1" applyFont="1" applyFill="1" applyBorder="1" applyAlignment="1">
      <alignment horizontal="left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2" fontId="3" fillId="3" borderId="4" xfId="0" applyNumberFormat="1" applyFont="1" applyFill="1" applyBorder="1" applyAlignment="1">
      <alignment horizontal="center"/>
    </xf>
    <xf numFmtId="2" fontId="3" fillId="3" borderId="9" xfId="0" applyNumberFormat="1" applyFont="1" applyFill="1" applyBorder="1" applyAlignment="1">
      <alignment horizontal="center"/>
    </xf>
    <xf numFmtId="0" fontId="10" fillId="6" borderId="26" xfId="0" applyFont="1" applyFill="1" applyBorder="1" applyAlignment="1">
      <alignment horizontal="center" vertical="center"/>
    </xf>
    <xf numFmtId="0" fontId="10" fillId="6" borderId="11" xfId="0" applyFont="1" applyFill="1" applyBorder="1" applyAlignment="1">
      <alignment horizontal="center" vertical="center"/>
    </xf>
    <xf numFmtId="0" fontId="10" fillId="6" borderId="25" xfId="0" applyFont="1" applyFill="1" applyBorder="1" applyAlignment="1">
      <alignment horizontal="center" vertical="center"/>
    </xf>
    <xf numFmtId="0" fontId="10" fillId="6" borderId="27" xfId="0" applyFont="1" applyFill="1" applyBorder="1" applyAlignment="1">
      <alignment horizontal="center" vertical="center"/>
    </xf>
    <xf numFmtId="0" fontId="10" fillId="6" borderId="10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0" fontId="7" fillId="3" borderId="9" xfId="0" applyFont="1" applyFill="1" applyBorder="1" applyAlignment="1">
      <alignment wrapText="1"/>
    </xf>
    <xf numFmtId="49" fontId="9" fillId="3" borderId="2" xfId="0" applyNumberFormat="1" applyFont="1" applyFill="1" applyBorder="1" applyAlignment="1">
      <alignment vertical="center"/>
    </xf>
    <xf numFmtId="0" fontId="7" fillId="3" borderId="9" xfId="0" applyFont="1" applyFill="1" applyBorder="1" applyAlignment="1">
      <alignment horizontal="left"/>
    </xf>
    <xf numFmtId="49" fontId="9" fillId="0" borderId="13" xfId="0" applyNumberFormat="1" applyFont="1" applyBorder="1" applyAlignment="1">
      <alignment horizontal="center" vertical="center"/>
    </xf>
    <xf numFmtId="49" fontId="9" fillId="0" borderId="9" xfId="0" applyNumberFormat="1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" fontId="2" fillId="5" borderId="2" xfId="0" applyNumberFormat="1" applyFont="1" applyFill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3" fillId="0" borderId="13" xfId="0" applyFont="1" applyBorder="1" applyAlignment="1">
      <alignment horizontal="left" vertical="center"/>
    </xf>
    <xf numFmtId="2" fontId="3" fillId="0" borderId="8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right"/>
    </xf>
    <xf numFmtId="2" fontId="2" fillId="3" borderId="13" xfId="0" applyNumberFormat="1" applyFont="1" applyFill="1" applyBorder="1" applyAlignment="1">
      <alignment horizontal="center"/>
    </xf>
    <xf numFmtId="2" fontId="3" fillId="3" borderId="13" xfId="0" applyNumberFormat="1" applyFont="1" applyFill="1" applyBorder="1" applyAlignment="1">
      <alignment horizontal="left"/>
    </xf>
    <xf numFmtId="0" fontId="5" fillId="0" borderId="13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3" fillId="3" borderId="13" xfId="0" applyNumberFormat="1" applyFont="1" applyFill="1" applyBorder="1"/>
    <xf numFmtId="4" fontId="2" fillId="5" borderId="2" xfId="0" applyNumberFormat="1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left" vertical="center" wrapText="1"/>
    </xf>
    <xf numFmtId="0" fontId="3" fillId="4" borderId="10" xfId="0" applyFont="1" applyFill="1" applyBorder="1" applyAlignment="1">
      <alignment horizontal="left" vertical="center" wrapText="1"/>
    </xf>
    <xf numFmtId="0" fontId="3" fillId="0" borderId="27" xfId="0" applyFont="1" applyBorder="1" applyAlignment="1">
      <alignment vertical="center"/>
    </xf>
    <xf numFmtId="2" fontId="3" fillId="0" borderId="13" xfId="0" applyNumberFormat="1" applyFont="1" applyBorder="1" applyAlignment="1">
      <alignment horizontal="left" vertical="center"/>
    </xf>
    <xf numFmtId="2" fontId="3" fillId="0" borderId="13" xfId="0" applyNumberFormat="1" applyFont="1" applyBorder="1" applyAlignment="1">
      <alignment horizontal="left"/>
    </xf>
    <xf numFmtId="0" fontId="2" fillId="0" borderId="13" xfId="0" applyFont="1" applyBorder="1" applyAlignment="1">
      <alignment horizontal="center" wrapText="1"/>
    </xf>
    <xf numFmtId="2" fontId="3" fillId="3" borderId="13" xfId="0" applyNumberFormat="1" applyFont="1" applyFill="1" applyBorder="1" applyAlignment="1">
      <alignment horizontal="left" vertical="center" wrapText="1"/>
    </xf>
    <xf numFmtId="2" fontId="3" fillId="0" borderId="13" xfId="0" applyNumberFormat="1" applyFont="1" applyBorder="1" applyAlignment="1">
      <alignment horizontal="left" wrapText="1"/>
    </xf>
    <xf numFmtId="0" fontId="3" fillId="0" borderId="13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0" fillId="0" borderId="31" xfId="0" applyBorder="1"/>
    <xf numFmtId="0" fontId="0" fillId="0" borderId="32" xfId="0" applyBorder="1"/>
    <xf numFmtId="0" fontId="7" fillId="0" borderId="32" xfId="0" applyFont="1" applyBorder="1"/>
    <xf numFmtId="0" fontId="7" fillId="0" borderId="32" xfId="0" applyFont="1" applyBorder="1" applyAlignment="1">
      <alignment vertical="center"/>
    </xf>
    <xf numFmtId="0" fontId="0" fillId="0" borderId="27" xfId="0" applyBorder="1"/>
    <xf numFmtId="0" fontId="3" fillId="0" borderId="12" xfId="0" applyFont="1" applyBorder="1" applyAlignment="1">
      <alignment horizontal="center"/>
    </xf>
    <xf numFmtId="0" fontId="3" fillId="0" borderId="12" xfId="0" applyFont="1" applyBorder="1" applyAlignment="1">
      <alignment vertical="center"/>
    </xf>
    <xf numFmtId="0" fontId="7" fillId="0" borderId="10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7A901-38D6-4A05-93D1-0E1670FB21DF}">
  <sheetPr>
    <pageSetUpPr fitToPage="1"/>
  </sheetPr>
  <dimension ref="A1:K166"/>
  <sheetViews>
    <sheetView tabSelected="1" view="pageBreakPreview" zoomScale="70" zoomScaleNormal="100" zoomScaleSheetLayoutView="70" workbookViewId="0">
      <selection activeCell="A144" sqref="A144:I144"/>
    </sheetView>
  </sheetViews>
  <sheetFormatPr defaultRowHeight="15" x14ac:dyDescent="0.25"/>
  <cols>
    <col min="1" max="1" width="29.140625" customWidth="1"/>
    <col min="2" max="2" width="18.28515625" customWidth="1"/>
    <col min="3" max="3" width="45.42578125" hidden="1" customWidth="1"/>
    <col min="4" max="4" width="31.140625" customWidth="1"/>
    <col min="5" max="5" width="30.42578125" customWidth="1"/>
    <col min="6" max="6" width="24.7109375" customWidth="1"/>
    <col min="7" max="7" width="22.7109375" customWidth="1"/>
    <col min="8" max="8" width="18.140625" customWidth="1"/>
    <col min="9" max="9" width="32.42578125" customWidth="1"/>
  </cols>
  <sheetData>
    <row r="1" spans="1:11" x14ac:dyDescent="0.25">
      <c r="A1" s="172" t="s">
        <v>29</v>
      </c>
      <c r="B1" s="173"/>
      <c r="C1" s="173"/>
      <c r="D1" s="173"/>
      <c r="E1" s="173"/>
      <c r="F1" s="173"/>
      <c r="G1" s="173"/>
      <c r="H1" s="173"/>
      <c r="I1" s="174"/>
      <c r="J1" s="29"/>
      <c r="K1" s="30"/>
    </row>
    <row r="2" spans="1:11" x14ac:dyDescent="0.25">
      <c r="A2" s="175"/>
      <c r="B2" s="151"/>
      <c r="C2" s="151"/>
      <c r="D2" s="151"/>
      <c r="E2" s="151"/>
      <c r="F2" s="151"/>
      <c r="G2" s="151"/>
      <c r="H2" s="151"/>
      <c r="I2" s="176"/>
      <c r="J2" s="29"/>
      <c r="K2" s="30"/>
    </row>
    <row r="3" spans="1:11" ht="23.25" customHeight="1" x14ac:dyDescent="0.25">
      <c r="A3" s="177" t="s">
        <v>30</v>
      </c>
      <c r="B3" s="145" t="s">
        <v>61</v>
      </c>
      <c r="C3" s="146"/>
      <c r="D3" s="146"/>
      <c r="E3" s="146"/>
      <c r="F3" s="146"/>
      <c r="G3" s="146"/>
      <c r="H3" s="146"/>
      <c r="I3" s="178"/>
      <c r="J3" s="31"/>
      <c r="K3" s="30"/>
    </row>
    <row r="4" spans="1:11" ht="20.25" customHeight="1" x14ac:dyDescent="0.25">
      <c r="A4" s="179" t="s">
        <v>31</v>
      </c>
      <c r="B4" s="142" t="s">
        <v>60</v>
      </c>
      <c r="C4" s="143"/>
      <c r="D4" s="143"/>
      <c r="E4" s="143"/>
      <c r="F4" s="143"/>
      <c r="G4" s="143"/>
      <c r="H4" s="143"/>
      <c r="I4" s="180"/>
      <c r="J4" s="32"/>
      <c r="K4" s="30"/>
    </row>
    <row r="5" spans="1:11" x14ac:dyDescent="0.25">
      <c r="A5" s="181"/>
      <c r="B5" s="140"/>
      <c r="C5" s="140"/>
      <c r="D5" s="140"/>
      <c r="E5" s="140"/>
      <c r="F5" s="140"/>
      <c r="G5" s="140"/>
      <c r="H5" s="140"/>
      <c r="I5" s="182"/>
      <c r="J5" s="33"/>
      <c r="K5" s="30"/>
    </row>
    <row r="6" spans="1:11" ht="18.75" customHeight="1" x14ac:dyDescent="0.25">
      <c r="A6" s="83" t="s">
        <v>0</v>
      </c>
      <c r="B6" s="83"/>
      <c r="C6" s="83"/>
      <c r="D6" s="83"/>
      <c r="E6" s="83"/>
      <c r="F6" s="83"/>
      <c r="G6" s="83"/>
      <c r="H6" s="83"/>
      <c r="I6" s="83"/>
      <c r="J6" s="30"/>
      <c r="K6" s="30"/>
    </row>
    <row r="7" spans="1:11" ht="15.75" x14ac:dyDescent="0.25">
      <c r="A7" s="183"/>
      <c r="B7" s="123"/>
      <c r="C7" s="123"/>
      <c r="D7" s="123"/>
      <c r="E7" s="123"/>
      <c r="F7" s="123"/>
      <c r="G7" s="123"/>
      <c r="H7" s="123"/>
      <c r="I7" s="184"/>
      <c r="J7" s="30"/>
      <c r="K7" s="30"/>
    </row>
    <row r="8" spans="1:11" ht="23.25" customHeight="1" x14ac:dyDescent="0.25">
      <c r="A8" s="2" t="s">
        <v>1</v>
      </c>
      <c r="B8" s="2" t="s">
        <v>2</v>
      </c>
      <c r="C8" s="163"/>
      <c r="D8" s="101" t="s">
        <v>3</v>
      </c>
      <c r="E8" s="101"/>
      <c r="F8" s="101"/>
      <c r="G8" s="101"/>
      <c r="H8" s="101"/>
      <c r="I8" s="101"/>
      <c r="J8" s="30"/>
      <c r="K8" s="30"/>
    </row>
    <row r="9" spans="1:11" ht="21.75" customHeight="1" x14ac:dyDescent="0.25">
      <c r="A9" s="2" t="s">
        <v>4</v>
      </c>
      <c r="B9" s="3"/>
      <c r="C9" s="163"/>
      <c r="D9" s="101"/>
      <c r="E9" s="101"/>
      <c r="F9" s="101"/>
      <c r="G9" s="101"/>
      <c r="H9" s="101"/>
      <c r="I9" s="101"/>
    </row>
    <row r="10" spans="1:11" x14ac:dyDescent="0.25">
      <c r="A10" s="69" t="s">
        <v>5</v>
      </c>
      <c r="B10" s="134"/>
      <c r="C10" s="136"/>
      <c r="D10" s="138" t="s">
        <v>6</v>
      </c>
      <c r="E10" s="69"/>
      <c r="F10" s="69"/>
      <c r="G10" s="130"/>
      <c r="H10" s="130"/>
      <c r="I10" s="185" t="s">
        <v>7</v>
      </c>
    </row>
    <row r="11" spans="1:11" x14ac:dyDescent="0.25">
      <c r="A11" s="134"/>
      <c r="B11" s="134"/>
      <c r="C11" s="137"/>
      <c r="D11" s="138"/>
      <c r="E11" s="69"/>
      <c r="F11" s="69"/>
      <c r="G11" s="131"/>
      <c r="H11" s="131"/>
      <c r="I11" s="185"/>
    </row>
    <row r="12" spans="1:11" ht="15.75" x14ac:dyDescent="0.25">
      <c r="A12" s="157"/>
      <c r="B12" s="157"/>
      <c r="C12" s="4"/>
      <c r="D12" s="5">
        <v>1</v>
      </c>
      <c r="E12" s="6"/>
      <c r="F12" s="5"/>
      <c r="G12" s="5"/>
      <c r="H12" s="5"/>
      <c r="I12" s="5">
        <f>D12</f>
        <v>1</v>
      </c>
    </row>
    <row r="13" spans="1:11" ht="15.75" x14ac:dyDescent="0.25">
      <c r="A13" s="121" t="s">
        <v>8</v>
      </c>
      <c r="B13" s="121"/>
      <c r="C13" s="121"/>
      <c r="D13" s="121"/>
      <c r="E13" s="121"/>
      <c r="F13" s="121"/>
      <c r="G13" s="121"/>
      <c r="H13" s="121"/>
      <c r="I13" s="186">
        <f>SUM(I12)</f>
        <v>1</v>
      </c>
    </row>
    <row r="14" spans="1:11" ht="15.75" x14ac:dyDescent="0.25">
      <c r="A14" s="187"/>
      <c r="B14" s="159"/>
      <c r="C14" s="159"/>
      <c r="D14" s="159"/>
      <c r="E14" s="159"/>
      <c r="F14" s="159"/>
      <c r="G14" s="159"/>
      <c r="H14" s="159"/>
      <c r="I14" s="188"/>
    </row>
    <row r="15" spans="1:11" ht="15.75" x14ac:dyDescent="0.25">
      <c r="A15" s="2" t="s">
        <v>1</v>
      </c>
      <c r="B15" s="2" t="s">
        <v>9</v>
      </c>
      <c r="C15" s="161"/>
      <c r="D15" s="101" t="s">
        <v>10</v>
      </c>
      <c r="E15" s="126"/>
      <c r="F15" s="126"/>
      <c r="G15" s="126"/>
      <c r="H15" s="126"/>
      <c r="I15" s="126"/>
    </row>
    <row r="16" spans="1:11" ht="15.75" x14ac:dyDescent="0.25">
      <c r="A16" s="2" t="s">
        <v>4</v>
      </c>
      <c r="B16" s="3"/>
      <c r="C16" s="162"/>
      <c r="D16" s="126"/>
      <c r="E16" s="126"/>
      <c r="F16" s="126"/>
      <c r="G16" s="126"/>
      <c r="H16" s="126"/>
      <c r="I16" s="126"/>
    </row>
    <row r="17" spans="1:10" x14ac:dyDescent="0.25">
      <c r="A17" s="69" t="s">
        <v>5</v>
      </c>
      <c r="B17" s="134"/>
      <c r="C17" s="136"/>
      <c r="D17" s="138" t="s">
        <v>11</v>
      </c>
      <c r="E17" s="138" t="s">
        <v>12</v>
      </c>
      <c r="F17" s="69"/>
      <c r="G17" s="130"/>
      <c r="H17" s="130"/>
      <c r="I17" s="185" t="s">
        <v>13</v>
      </c>
    </row>
    <row r="18" spans="1:10" x14ac:dyDescent="0.25">
      <c r="A18" s="134"/>
      <c r="B18" s="134"/>
      <c r="C18" s="137"/>
      <c r="D18" s="138"/>
      <c r="E18" s="138"/>
      <c r="F18" s="69"/>
      <c r="G18" s="131"/>
      <c r="H18" s="131"/>
      <c r="I18" s="185"/>
    </row>
    <row r="19" spans="1:10" x14ac:dyDescent="0.25">
      <c r="A19" s="189" t="s">
        <v>62</v>
      </c>
      <c r="B19" s="71"/>
      <c r="C19" s="14"/>
      <c r="D19" s="5">
        <v>70.3</v>
      </c>
      <c r="E19" s="21">
        <v>3</v>
      </c>
      <c r="F19" s="16"/>
      <c r="G19" s="15"/>
      <c r="H19" s="17"/>
      <c r="I19" s="190">
        <f>D19*E19</f>
        <v>210.89999999999998</v>
      </c>
    </row>
    <row r="20" spans="1:10" s="46" customFormat="1" x14ac:dyDescent="0.25">
      <c r="A20" s="189" t="s">
        <v>63</v>
      </c>
      <c r="B20" s="71"/>
      <c r="C20" s="14"/>
      <c r="D20" s="5">
        <v>15</v>
      </c>
      <c r="E20" s="21">
        <v>3</v>
      </c>
      <c r="F20" s="16"/>
      <c r="G20" s="15"/>
      <c r="H20" s="17"/>
      <c r="I20" s="190">
        <f t="shared" ref="I20:I21" si="0">D20*E20</f>
        <v>45</v>
      </c>
      <c r="J20" s="52"/>
    </row>
    <row r="21" spans="1:10" x14ac:dyDescent="0.25">
      <c r="A21" s="189" t="s">
        <v>64</v>
      </c>
      <c r="B21" s="71"/>
      <c r="C21" s="18"/>
      <c r="D21" s="5">
        <v>21.2</v>
      </c>
      <c r="E21" s="21">
        <v>3</v>
      </c>
      <c r="F21" s="19"/>
      <c r="G21" s="15"/>
      <c r="H21" s="20"/>
      <c r="I21" s="190">
        <f t="shared" si="0"/>
        <v>63.599999999999994</v>
      </c>
    </row>
    <row r="22" spans="1:10" s="46" customFormat="1" x14ac:dyDescent="0.25">
      <c r="A22" s="189" t="s">
        <v>65</v>
      </c>
      <c r="B22" s="71"/>
      <c r="C22" s="18"/>
      <c r="D22" s="5">
        <v>16.899999999999999</v>
      </c>
      <c r="E22" s="21">
        <v>3</v>
      </c>
      <c r="F22" s="19"/>
      <c r="G22" s="15"/>
      <c r="H22" s="20"/>
      <c r="I22" s="190">
        <f t="shared" ref="I22" si="1">D22*E22</f>
        <v>50.699999999999996</v>
      </c>
    </row>
    <row r="23" spans="1:10" s="46" customFormat="1" x14ac:dyDescent="0.25">
      <c r="A23" s="189" t="s">
        <v>65</v>
      </c>
      <c r="B23" s="71"/>
      <c r="C23" s="18"/>
      <c r="D23" s="5">
        <v>5.97</v>
      </c>
      <c r="E23" s="21">
        <v>3</v>
      </c>
      <c r="F23" s="19"/>
      <c r="G23" s="15"/>
      <c r="H23" s="20"/>
      <c r="I23" s="190">
        <f t="shared" ref="I23:I24" si="2">D23*E23</f>
        <v>17.91</v>
      </c>
    </row>
    <row r="24" spans="1:10" s="46" customFormat="1" x14ac:dyDescent="0.25">
      <c r="A24" s="189" t="s">
        <v>69</v>
      </c>
      <c r="B24" s="71"/>
      <c r="C24" s="18"/>
      <c r="D24" s="5">
        <f>42.55</f>
        <v>42.55</v>
      </c>
      <c r="E24" s="21">
        <v>3</v>
      </c>
      <c r="F24" s="19"/>
      <c r="G24" s="21"/>
      <c r="H24" s="20"/>
      <c r="I24" s="190">
        <f t="shared" si="2"/>
        <v>127.64999999999999</v>
      </c>
      <c r="J24" s="61">
        <f>SUM(I24:I30)</f>
        <v>567</v>
      </c>
    </row>
    <row r="25" spans="1:10" s="46" customFormat="1" x14ac:dyDescent="0.25">
      <c r="A25" s="189" t="s">
        <v>70</v>
      </c>
      <c r="B25" s="71"/>
      <c r="C25" s="18"/>
      <c r="D25" s="5">
        <f>26.16</f>
        <v>26.16</v>
      </c>
      <c r="E25" s="21">
        <v>3</v>
      </c>
      <c r="F25" s="19"/>
      <c r="G25" s="21"/>
      <c r="H25" s="20"/>
      <c r="I25" s="190">
        <f t="shared" ref="I25" si="3">D25*E25</f>
        <v>78.48</v>
      </c>
      <c r="J25" s="61"/>
    </row>
    <row r="26" spans="1:10" s="46" customFormat="1" x14ac:dyDescent="0.25">
      <c r="A26" s="189" t="s">
        <v>71</v>
      </c>
      <c r="B26" s="71"/>
      <c r="C26" s="18"/>
      <c r="D26" s="5">
        <f>77.04</f>
        <v>77.040000000000006</v>
      </c>
      <c r="E26" s="21">
        <v>3</v>
      </c>
      <c r="F26" s="19"/>
      <c r="G26" s="21"/>
      <c r="H26" s="20"/>
      <c r="I26" s="190">
        <f t="shared" ref="I26:I27" si="4">D26*E26</f>
        <v>231.12</v>
      </c>
      <c r="J26" s="61"/>
    </row>
    <row r="27" spans="1:10" s="46" customFormat="1" x14ac:dyDescent="0.25">
      <c r="A27" s="189" t="s">
        <v>72</v>
      </c>
      <c r="B27" s="71"/>
      <c r="C27" s="18"/>
      <c r="D27" s="5">
        <v>25.81</v>
      </c>
      <c r="E27" s="21">
        <v>3</v>
      </c>
      <c r="F27" s="5">
        <f>38.33</f>
        <v>38.33</v>
      </c>
      <c r="G27" s="21">
        <f>F27*E27</f>
        <v>114.99</v>
      </c>
      <c r="H27" s="20"/>
      <c r="I27" s="190">
        <f t="shared" si="4"/>
        <v>77.429999999999993</v>
      </c>
      <c r="J27" s="61"/>
    </row>
    <row r="28" spans="1:10" s="46" customFormat="1" hidden="1" x14ac:dyDescent="0.25">
      <c r="A28" s="189" t="s">
        <v>73</v>
      </c>
      <c r="B28" s="71"/>
      <c r="C28" s="18"/>
      <c r="D28" s="5">
        <v>0</v>
      </c>
      <c r="E28" s="21">
        <v>3</v>
      </c>
      <c r="F28" s="5">
        <v>0</v>
      </c>
      <c r="G28" s="5">
        <f>29.19</f>
        <v>29.19</v>
      </c>
      <c r="H28" s="20"/>
      <c r="I28" s="190">
        <f>D28*E28</f>
        <v>0</v>
      </c>
      <c r="J28" s="61"/>
    </row>
    <row r="29" spans="1:10" s="46" customFormat="1" hidden="1" x14ac:dyDescent="0.25">
      <c r="A29" s="189" t="s">
        <v>74</v>
      </c>
      <c r="B29" s="71"/>
      <c r="C29" s="18"/>
      <c r="D29" s="5">
        <v>0</v>
      </c>
      <c r="E29" s="21">
        <v>3</v>
      </c>
      <c r="F29" s="5">
        <f>170.23</f>
        <v>170.23</v>
      </c>
      <c r="G29" s="21"/>
      <c r="H29" s="20"/>
      <c r="I29" s="190">
        <f t="shared" ref="I29" si="5">D29*E29</f>
        <v>0</v>
      </c>
      <c r="J29" s="61"/>
    </row>
    <row r="30" spans="1:10" s="46" customFormat="1" x14ac:dyDescent="0.25">
      <c r="A30" s="189" t="s">
        <v>68</v>
      </c>
      <c r="B30" s="71"/>
      <c r="C30" s="18"/>
      <c r="D30" s="5">
        <f>(24.13+10.75)/2</f>
        <v>17.439999999999998</v>
      </c>
      <c r="E30" s="21">
        <v>3</v>
      </c>
      <c r="F30" s="19"/>
      <c r="G30" s="15"/>
      <c r="H30" s="20"/>
      <c r="I30" s="190">
        <f t="shared" ref="I30" si="6">D30*E30</f>
        <v>52.319999999999993</v>
      </c>
    </row>
    <row r="31" spans="1:10" ht="15.75" x14ac:dyDescent="0.25">
      <c r="A31" s="191" t="s">
        <v>8</v>
      </c>
      <c r="B31" s="75"/>
      <c r="C31" s="75"/>
      <c r="D31" s="75"/>
      <c r="E31" s="75"/>
      <c r="F31" s="75"/>
      <c r="G31" s="75"/>
      <c r="H31" s="76"/>
      <c r="I31" s="186">
        <f>SUM(I19:I30)</f>
        <v>955.1099999999999</v>
      </c>
    </row>
    <row r="32" spans="1:10" ht="15.75" x14ac:dyDescent="0.25">
      <c r="A32" s="104"/>
      <c r="B32" s="104"/>
      <c r="C32" s="104"/>
      <c r="D32" s="104"/>
      <c r="E32" s="104"/>
      <c r="F32" s="104"/>
      <c r="G32" s="104"/>
      <c r="H32" s="104"/>
      <c r="I32" s="104"/>
    </row>
    <row r="33" spans="1:10" ht="15.75" x14ac:dyDescent="0.25">
      <c r="A33" s="83" t="s">
        <v>14</v>
      </c>
      <c r="B33" s="83"/>
      <c r="C33" s="83"/>
      <c r="D33" s="83"/>
      <c r="E33" s="83"/>
      <c r="F33" s="83"/>
      <c r="G33" s="83"/>
      <c r="H33" s="83"/>
      <c r="I33" s="83"/>
    </row>
    <row r="34" spans="1:10" ht="15.75" x14ac:dyDescent="0.25">
      <c r="A34" s="183"/>
      <c r="B34" s="123"/>
      <c r="C34" s="123"/>
      <c r="D34" s="123"/>
      <c r="E34" s="123"/>
      <c r="F34" s="123"/>
      <c r="G34" s="123"/>
      <c r="H34" s="123"/>
      <c r="I34" s="184"/>
    </row>
    <row r="35" spans="1:10" ht="15.75" x14ac:dyDescent="0.25">
      <c r="A35" s="2" t="s">
        <v>1</v>
      </c>
      <c r="B35" s="2" t="s">
        <v>15</v>
      </c>
      <c r="C35" s="163"/>
      <c r="D35" s="101" t="s">
        <v>45</v>
      </c>
      <c r="E35" s="101"/>
      <c r="F35" s="101"/>
      <c r="G35" s="101"/>
      <c r="H35" s="101"/>
      <c r="I35" s="101"/>
    </row>
    <row r="36" spans="1:10" ht="15.75" x14ac:dyDescent="0.25">
      <c r="A36" s="2" t="s">
        <v>4</v>
      </c>
      <c r="B36" s="3"/>
      <c r="C36" s="163"/>
      <c r="D36" s="101"/>
      <c r="E36" s="101"/>
      <c r="F36" s="101"/>
      <c r="G36" s="101"/>
      <c r="H36" s="101"/>
      <c r="I36" s="101"/>
    </row>
    <row r="37" spans="1:10" ht="15" customHeight="1" x14ac:dyDescent="0.25">
      <c r="A37" s="104" t="s">
        <v>16</v>
      </c>
      <c r="B37" s="104"/>
      <c r="C37" s="97"/>
      <c r="D37" s="67" t="s">
        <v>32</v>
      </c>
      <c r="E37" s="67" t="s">
        <v>42</v>
      </c>
      <c r="F37" s="67" t="s">
        <v>18</v>
      </c>
      <c r="G37" s="67" t="s">
        <v>12</v>
      </c>
      <c r="H37" s="67" t="s">
        <v>67</v>
      </c>
      <c r="I37" s="185" t="s">
        <v>19</v>
      </c>
    </row>
    <row r="38" spans="1:10" ht="15" customHeight="1" x14ac:dyDescent="0.25">
      <c r="A38" s="104"/>
      <c r="B38" s="104"/>
      <c r="C38" s="98"/>
      <c r="D38" s="68"/>
      <c r="E38" s="68"/>
      <c r="F38" s="68"/>
      <c r="G38" s="68"/>
      <c r="H38" s="68"/>
      <c r="I38" s="185"/>
    </row>
    <row r="39" spans="1:10" ht="15.75" x14ac:dyDescent="0.25">
      <c r="A39" s="119" t="str">
        <f>A19</f>
        <v>RUA 1 - AGUA BRANCA</v>
      </c>
      <c r="B39" s="119"/>
      <c r="C39" s="64"/>
      <c r="D39" s="22">
        <f>D19</f>
        <v>70.3</v>
      </c>
      <c r="E39" s="5">
        <v>8.8000000000000007</v>
      </c>
      <c r="F39" s="5">
        <v>0.15</v>
      </c>
      <c r="G39" s="5">
        <v>2</v>
      </c>
      <c r="H39" s="5"/>
      <c r="I39" s="5">
        <f>D39*E39*F39*G39</f>
        <v>185.59199999999998</v>
      </c>
    </row>
    <row r="40" spans="1:10" s="46" customFormat="1" ht="15.75" x14ac:dyDescent="0.25">
      <c r="A40" s="119" t="str">
        <f>A20</f>
        <v>RUA 2 - AGUA BRANCA</v>
      </c>
      <c r="B40" s="119"/>
      <c r="C40" s="51" t="s">
        <v>40</v>
      </c>
      <c r="D40" s="22">
        <f>D20</f>
        <v>15</v>
      </c>
      <c r="E40" s="5">
        <v>6</v>
      </c>
      <c r="F40" s="5">
        <v>0.15</v>
      </c>
      <c r="G40" s="5">
        <v>2</v>
      </c>
      <c r="H40" s="5"/>
      <c r="I40" s="5">
        <f>D40*E40*F40*G40</f>
        <v>27</v>
      </c>
    </row>
    <row r="41" spans="1:10" s="46" customFormat="1" ht="15.75" x14ac:dyDescent="0.25">
      <c r="A41" s="119" t="str">
        <f t="shared" ref="A41:A46" si="7">A24</f>
        <v>RDV TR 1 - PAU PRETO</v>
      </c>
      <c r="B41" s="119"/>
      <c r="C41" s="51" t="s">
        <v>40</v>
      </c>
      <c r="D41" s="22">
        <f t="shared" ref="D41:D46" si="8">D24</f>
        <v>42.55</v>
      </c>
      <c r="E41" s="5">
        <v>7</v>
      </c>
      <c r="F41" s="5">
        <v>0.15</v>
      </c>
      <c r="G41" s="5">
        <v>2</v>
      </c>
      <c r="H41" s="5"/>
      <c r="I41" s="5">
        <f t="shared" ref="I41:I46" si="9">((D41*E41)-H41)*F41*G41</f>
        <v>89.35499999999999</v>
      </c>
      <c r="J41" s="61">
        <f>SUM(I41:I46)+I49</f>
        <v>384.71430000000004</v>
      </c>
    </row>
    <row r="42" spans="1:10" s="46" customFormat="1" ht="15.75" x14ac:dyDescent="0.25">
      <c r="A42" s="119" t="str">
        <f t="shared" si="7"/>
        <v>RDV TR 2 - PAU PRETO</v>
      </c>
      <c r="B42" s="119"/>
      <c r="C42" s="51" t="s">
        <v>40</v>
      </c>
      <c r="D42" s="22">
        <f t="shared" si="8"/>
        <v>26.16</v>
      </c>
      <c r="E42" s="5">
        <v>7</v>
      </c>
      <c r="F42" s="5">
        <v>0.15</v>
      </c>
      <c r="G42" s="5">
        <v>2</v>
      </c>
      <c r="H42" s="5"/>
      <c r="I42" s="5">
        <f t="shared" si="9"/>
        <v>54.936</v>
      </c>
      <c r="J42" s="61"/>
    </row>
    <row r="43" spans="1:10" s="46" customFormat="1" ht="15.75" x14ac:dyDescent="0.25">
      <c r="A43" s="119" t="str">
        <f t="shared" si="7"/>
        <v>RDV TR 3 - PAU PRETO</v>
      </c>
      <c r="B43" s="119"/>
      <c r="C43" s="51" t="s">
        <v>40</v>
      </c>
      <c r="D43" s="22">
        <f t="shared" si="8"/>
        <v>77.040000000000006</v>
      </c>
      <c r="E43" s="5">
        <v>7</v>
      </c>
      <c r="F43" s="5">
        <v>0.15</v>
      </c>
      <c r="G43" s="5">
        <v>2</v>
      </c>
      <c r="H43" s="5"/>
      <c r="I43" s="5">
        <f t="shared" si="9"/>
        <v>161.78400000000002</v>
      </c>
      <c r="J43" s="61"/>
    </row>
    <row r="44" spans="1:10" s="46" customFormat="1" ht="15.75" x14ac:dyDescent="0.25">
      <c r="A44" s="119" t="str">
        <f t="shared" si="7"/>
        <v>RDV TR 4 - PAU PRETO</v>
      </c>
      <c r="B44" s="119"/>
      <c r="C44" s="51" t="s">
        <v>40</v>
      </c>
      <c r="D44" s="22">
        <f t="shared" si="8"/>
        <v>25.81</v>
      </c>
      <c r="E44" s="5">
        <v>7</v>
      </c>
      <c r="F44" s="5">
        <v>0.15</v>
      </c>
      <c r="G44" s="5">
        <v>2</v>
      </c>
      <c r="H44" s="5">
        <f>29.02*(0.45)</f>
        <v>13.058999999999999</v>
      </c>
      <c r="I44" s="5">
        <f t="shared" si="9"/>
        <v>50.283299999999997</v>
      </c>
      <c r="J44" s="61"/>
    </row>
    <row r="45" spans="1:10" s="46" customFormat="1" ht="15.75" hidden="1" x14ac:dyDescent="0.25">
      <c r="A45" s="119" t="str">
        <f t="shared" si="7"/>
        <v>RDV TR 5 - PAU PRETO</v>
      </c>
      <c r="B45" s="119"/>
      <c r="C45" s="51" t="s">
        <v>40</v>
      </c>
      <c r="D45" s="22">
        <f>F28</f>
        <v>0</v>
      </c>
      <c r="E45" s="5">
        <v>7</v>
      </c>
      <c r="F45" s="5">
        <v>0.15</v>
      </c>
      <c r="G45" s="5">
        <v>2</v>
      </c>
      <c r="H45" s="5"/>
      <c r="I45" s="5">
        <f t="shared" si="9"/>
        <v>0</v>
      </c>
      <c r="J45" s="61"/>
    </row>
    <row r="46" spans="1:10" s="46" customFormat="1" ht="15.75" hidden="1" x14ac:dyDescent="0.25">
      <c r="A46" s="119" t="str">
        <f t="shared" si="7"/>
        <v>RDV TR 6 - PAU PRETO</v>
      </c>
      <c r="B46" s="119"/>
      <c r="C46" s="51" t="s">
        <v>40</v>
      </c>
      <c r="D46" s="22">
        <f t="shared" si="8"/>
        <v>0</v>
      </c>
      <c r="E46" s="5">
        <v>7</v>
      </c>
      <c r="F46" s="5">
        <v>0.15</v>
      </c>
      <c r="G46" s="5">
        <v>2</v>
      </c>
      <c r="H46" s="5"/>
      <c r="I46" s="5">
        <f t="shared" si="9"/>
        <v>0</v>
      </c>
      <c r="J46" s="61"/>
    </row>
    <row r="47" spans="1:10" s="45" customFormat="1" ht="15.75" x14ac:dyDescent="0.25">
      <c r="A47" s="192" t="s">
        <v>16</v>
      </c>
      <c r="B47" s="128"/>
      <c r="C47" s="64"/>
      <c r="D47" s="66" t="s">
        <v>28</v>
      </c>
      <c r="E47" s="66" t="s">
        <v>18</v>
      </c>
      <c r="F47" s="66" t="s">
        <v>12</v>
      </c>
      <c r="G47" s="66"/>
      <c r="H47" s="5"/>
      <c r="I47" s="5"/>
    </row>
    <row r="48" spans="1:10" s="46" customFormat="1" ht="15.75" x14ac:dyDescent="0.25">
      <c r="A48" s="193" t="s">
        <v>66</v>
      </c>
      <c r="B48" s="166"/>
      <c r="C48" s="64"/>
      <c r="D48" s="22">
        <v>302.8</v>
      </c>
      <c r="E48" s="65">
        <v>0.15</v>
      </c>
      <c r="F48" s="22">
        <v>2</v>
      </c>
      <c r="G48" s="66"/>
      <c r="H48" s="5"/>
      <c r="I48" s="5">
        <f>D48*E48*F48</f>
        <v>90.84</v>
      </c>
    </row>
    <row r="49" spans="1:10" s="46" customFormat="1" ht="15.75" x14ac:dyDescent="0.25">
      <c r="A49" s="193" t="str">
        <f>A30</f>
        <v>RDV TR 4 LATERAL - PAU PRETO</v>
      </c>
      <c r="B49" s="166"/>
      <c r="C49" s="64"/>
      <c r="D49" s="60">
        <v>94.52</v>
      </c>
      <c r="E49" s="65">
        <v>0.15</v>
      </c>
      <c r="F49" s="22">
        <v>2</v>
      </c>
      <c r="G49" s="66"/>
      <c r="H49" s="5"/>
      <c r="I49" s="5">
        <f>D49*E49*F49</f>
        <v>28.355999999999998</v>
      </c>
    </row>
    <row r="50" spans="1:10" ht="15.75" x14ac:dyDescent="0.25">
      <c r="A50" s="121" t="s">
        <v>8</v>
      </c>
      <c r="B50" s="121"/>
      <c r="C50" s="121"/>
      <c r="D50" s="121"/>
      <c r="E50" s="121"/>
      <c r="F50" s="121"/>
      <c r="G50" s="121"/>
      <c r="H50" s="121"/>
      <c r="I50" s="186">
        <f>SUM(I39:I49)</f>
        <v>688.1463</v>
      </c>
    </row>
    <row r="51" spans="1:10" ht="15.75" x14ac:dyDescent="0.25">
      <c r="A51" s="194"/>
      <c r="B51" s="168"/>
      <c r="C51" s="168"/>
      <c r="D51" s="168"/>
      <c r="E51" s="168"/>
      <c r="F51" s="168"/>
      <c r="G51" s="168"/>
      <c r="H51" s="168"/>
      <c r="I51" s="195"/>
    </row>
    <row r="52" spans="1:10" ht="15.75" x14ac:dyDescent="0.25">
      <c r="A52" s="2" t="s">
        <v>1</v>
      </c>
      <c r="B52" s="2" t="s">
        <v>56</v>
      </c>
      <c r="C52" s="163"/>
      <c r="D52" s="101" t="s">
        <v>46</v>
      </c>
      <c r="E52" s="101"/>
      <c r="F52" s="101"/>
      <c r="G52" s="101"/>
      <c r="H52" s="101"/>
      <c r="I52" s="101"/>
    </row>
    <row r="53" spans="1:10" ht="15.75" x14ac:dyDescent="0.25">
      <c r="A53" s="2" t="s">
        <v>4</v>
      </c>
      <c r="B53" s="9"/>
      <c r="C53" s="163"/>
      <c r="D53" s="101"/>
      <c r="E53" s="101"/>
      <c r="F53" s="101"/>
      <c r="G53" s="101"/>
      <c r="H53" s="101"/>
      <c r="I53" s="101"/>
    </row>
    <row r="54" spans="1:10" ht="15" customHeight="1" x14ac:dyDescent="0.25">
      <c r="A54" s="104" t="s">
        <v>16</v>
      </c>
      <c r="B54" s="104"/>
      <c r="C54" s="97"/>
      <c r="D54" s="67" t="s">
        <v>32</v>
      </c>
      <c r="E54" s="67" t="s">
        <v>43</v>
      </c>
      <c r="F54" s="67" t="s">
        <v>12</v>
      </c>
      <c r="G54" s="67"/>
      <c r="H54" s="67" t="s">
        <v>67</v>
      </c>
      <c r="I54" s="185" t="s">
        <v>20</v>
      </c>
    </row>
    <row r="55" spans="1:10" ht="15" customHeight="1" x14ac:dyDescent="0.25">
      <c r="A55" s="104"/>
      <c r="B55" s="104"/>
      <c r="C55" s="98"/>
      <c r="D55" s="68"/>
      <c r="E55" s="68"/>
      <c r="F55" s="68"/>
      <c r="G55" s="68"/>
      <c r="H55" s="68"/>
      <c r="I55" s="185"/>
    </row>
    <row r="56" spans="1:10" ht="15.75" x14ac:dyDescent="0.25">
      <c r="A56" s="119" t="str">
        <f t="shared" ref="A56:A63" si="10">A39</f>
        <v>RUA 1 - AGUA BRANCA</v>
      </c>
      <c r="B56" s="119"/>
      <c r="C56" s="64"/>
      <c r="D56" s="22">
        <f t="shared" ref="D56:E63" si="11">D39</f>
        <v>70.3</v>
      </c>
      <c r="E56" s="5">
        <f t="shared" si="11"/>
        <v>8.8000000000000007</v>
      </c>
      <c r="F56" s="5">
        <v>1</v>
      </c>
      <c r="G56" s="5"/>
      <c r="H56" s="5"/>
      <c r="I56" s="5">
        <f>D56*E56*F56</f>
        <v>618.64</v>
      </c>
    </row>
    <row r="57" spans="1:10" s="46" customFormat="1" ht="15.75" x14ac:dyDescent="0.25">
      <c r="A57" s="119" t="str">
        <f t="shared" si="10"/>
        <v>RUA 2 - AGUA BRANCA</v>
      </c>
      <c r="B57" s="119"/>
      <c r="C57" s="51" t="str">
        <f t="shared" ref="C57:C63" si="12">C40</f>
        <v>LARGURA =( 6,00+4,50+6,00)/3</v>
      </c>
      <c r="D57" s="22">
        <f t="shared" si="11"/>
        <v>15</v>
      </c>
      <c r="E57" s="5">
        <f t="shared" si="11"/>
        <v>6</v>
      </c>
      <c r="F57" s="5">
        <v>1</v>
      </c>
      <c r="G57" s="5"/>
      <c r="H57" s="5"/>
      <c r="I57" s="5">
        <f>D57*E57*F57</f>
        <v>90</v>
      </c>
    </row>
    <row r="58" spans="1:10" s="46" customFormat="1" ht="15.75" x14ac:dyDescent="0.25">
      <c r="A58" s="119" t="str">
        <f t="shared" si="10"/>
        <v>RDV TR 1 - PAU PRETO</v>
      </c>
      <c r="B58" s="119"/>
      <c r="C58" s="51" t="str">
        <f t="shared" si="12"/>
        <v>LARGURA =( 6,00+4,50+6,00)/3</v>
      </c>
      <c r="D58" s="22">
        <f t="shared" si="11"/>
        <v>42.55</v>
      </c>
      <c r="E58" s="5">
        <f t="shared" si="11"/>
        <v>7</v>
      </c>
      <c r="F58" s="5">
        <v>1</v>
      </c>
      <c r="G58" s="5"/>
      <c r="H58" s="5"/>
      <c r="I58" s="5">
        <f t="shared" ref="I58:I63" si="13">(D58*E58*F58)-H58</f>
        <v>297.84999999999997</v>
      </c>
      <c r="J58" s="61">
        <f>SUM(I58:I63)+I66</f>
        <v>1282.3809999999999</v>
      </c>
    </row>
    <row r="59" spans="1:10" s="46" customFormat="1" ht="15.75" x14ac:dyDescent="0.25">
      <c r="A59" s="119" t="str">
        <f t="shared" si="10"/>
        <v>RDV TR 2 - PAU PRETO</v>
      </c>
      <c r="B59" s="119"/>
      <c r="C59" s="51" t="str">
        <f t="shared" si="12"/>
        <v>LARGURA =( 6,00+4,50+6,00)/3</v>
      </c>
      <c r="D59" s="22">
        <f t="shared" si="11"/>
        <v>26.16</v>
      </c>
      <c r="E59" s="5">
        <f t="shared" si="11"/>
        <v>7</v>
      </c>
      <c r="F59" s="5">
        <v>1</v>
      </c>
      <c r="G59" s="5"/>
      <c r="H59" s="5"/>
      <c r="I59" s="5">
        <f t="shared" si="13"/>
        <v>183.12</v>
      </c>
      <c r="J59" s="61"/>
    </row>
    <row r="60" spans="1:10" s="46" customFormat="1" ht="15.75" x14ac:dyDescent="0.25">
      <c r="A60" s="196" t="str">
        <f t="shared" si="10"/>
        <v>RDV TR 3 - PAU PRETO</v>
      </c>
      <c r="B60" s="129"/>
      <c r="C60" s="51" t="str">
        <f t="shared" si="12"/>
        <v>LARGURA =( 6,00+4,50+6,00)/3</v>
      </c>
      <c r="D60" s="22">
        <f t="shared" si="11"/>
        <v>77.040000000000006</v>
      </c>
      <c r="E60" s="5">
        <f t="shared" si="11"/>
        <v>7</v>
      </c>
      <c r="F60" s="5">
        <v>1</v>
      </c>
      <c r="G60" s="5"/>
      <c r="H60" s="5"/>
      <c r="I60" s="5">
        <f t="shared" si="13"/>
        <v>539.28000000000009</v>
      </c>
      <c r="J60" s="61"/>
    </row>
    <row r="61" spans="1:10" s="46" customFormat="1" ht="15.75" x14ac:dyDescent="0.25">
      <c r="A61" s="196" t="str">
        <f t="shared" si="10"/>
        <v>RDV TR 4 - PAU PRETO</v>
      </c>
      <c r="B61" s="129"/>
      <c r="C61" s="51" t="str">
        <f t="shared" si="12"/>
        <v>LARGURA =( 6,00+4,50+6,00)/3</v>
      </c>
      <c r="D61" s="22">
        <f t="shared" si="11"/>
        <v>25.81</v>
      </c>
      <c r="E61" s="5">
        <f t="shared" si="11"/>
        <v>7</v>
      </c>
      <c r="F61" s="5">
        <v>1</v>
      </c>
      <c r="G61" s="5"/>
      <c r="H61" s="5">
        <f>H44</f>
        <v>13.058999999999999</v>
      </c>
      <c r="I61" s="5">
        <f t="shared" si="13"/>
        <v>167.61099999999999</v>
      </c>
      <c r="J61" s="61"/>
    </row>
    <row r="62" spans="1:10" s="46" customFormat="1" ht="15.75" hidden="1" x14ac:dyDescent="0.25">
      <c r="A62" s="196" t="str">
        <f t="shared" si="10"/>
        <v>RDV TR 5 - PAU PRETO</v>
      </c>
      <c r="B62" s="129"/>
      <c r="C62" s="51" t="str">
        <f t="shared" si="12"/>
        <v>LARGURA =( 6,00+4,50+6,00)/3</v>
      </c>
      <c r="D62" s="22">
        <f t="shared" si="11"/>
        <v>0</v>
      </c>
      <c r="E62" s="5">
        <f t="shared" si="11"/>
        <v>7</v>
      </c>
      <c r="F62" s="5">
        <v>1</v>
      </c>
      <c r="G62" s="5"/>
      <c r="H62" s="5"/>
      <c r="I62" s="5">
        <f t="shared" si="13"/>
        <v>0</v>
      </c>
      <c r="J62" s="61"/>
    </row>
    <row r="63" spans="1:10" s="46" customFormat="1" ht="15.75" hidden="1" x14ac:dyDescent="0.25">
      <c r="A63" s="196" t="str">
        <f t="shared" si="10"/>
        <v>RDV TR 6 - PAU PRETO</v>
      </c>
      <c r="B63" s="129"/>
      <c r="C63" s="51" t="str">
        <f t="shared" si="12"/>
        <v>LARGURA =( 6,00+4,50+6,00)/3</v>
      </c>
      <c r="D63" s="22">
        <f t="shared" si="11"/>
        <v>0</v>
      </c>
      <c r="E63" s="5">
        <f t="shared" si="11"/>
        <v>7</v>
      </c>
      <c r="F63" s="5">
        <v>1</v>
      </c>
      <c r="G63" s="5"/>
      <c r="H63" s="5"/>
      <c r="I63" s="5">
        <f t="shared" si="13"/>
        <v>0</v>
      </c>
      <c r="J63" s="61"/>
    </row>
    <row r="64" spans="1:10" s="46" customFormat="1" ht="15.75" x14ac:dyDescent="0.25">
      <c r="A64" s="192" t="s">
        <v>16</v>
      </c>
      <c r="B64" s="128"/>
      <c r="C64" s="64"/>
      <c r="D64" s="66" t="s">
        <v>28</v>
      </c>
      <c r="E64" s="66" t="s">
        <v>12</v>
      </c>
      <c r="F64" s="66"/>
      <c r="G64" s="66"/>
      <c r="H64" s="5"/>
      <c r="I64" s="5"/>
    </row>
    <row r="65" spans="1:10" ht="15.75" x14ac:dyDescent="0.25">
      <c r="A65" s="196" t="str">
        <f>A48</f>
        <v>RUA 3 / ROTATÓRIA - AGUA BRANCA</v>
      </c>
      <c r="B65" s="129"/>
      <c r="C65" s="64"/>
      <c r="D65" s="22">
        <f>D48</f>
        <v>302.8</v>
      </c>
      <c r="E65" s="22">
        <v>1</v>
      </c>
      <c r="F65" s="22"/>
      <c r="G65" s="66"/>
      <c r="H65" s="5"/>
      <c r="I65" s="5">
        <f>D65*E65</f>
        <v>302.8</v>
      </c>
    </row>
    <row r="66" spans="1:10" s="46" customFormat="1" ht="15.75" x14ac:dyDescent="0.25">
      <c r="A66" s="119" t="str">
        <f>A49</f>
        <v>RDV TR 4 LATERAL - PAU PRETO</v>
      </c>
      <c r="B66" s="119"/>
      <c r="C66" s="64"/>
      <c r="D66" s="22">
        <f>D49</f>
        <v>94.52</v>
      </c>
      <c r="E66" s="22">
        <v>1</v>
      </c>
      <c r="F66" s="22"/>
      <c r="G66" s="66"/>
      <c r="H66" s="5"/>
      <c r="I66" s="5">
        <f>D66*E66</f>
        <v>94.52</v>
      </c>
    </row>
    <row r="67" spans="1:10" ht="15.75" x14ac:dyDescent="0.25">
      <c r="A67" s="121" t="s">
        <v>8</v>
      </c>
      <c r="B67" s="121"/>
      <c r="C67" s="121"/>
      <c r="D67" s="121"/>
      <c r="E67" s="121"/>
      <c r="F67" s="121"/>
      <c r="G67" s="121"/>
      <c r="H67" s="121"/>
      <c r="I67" s="186">
        <f>SUM(I56:I66)</f>
        <v>2293.8210000000004</v>
      </c>
    </row>
    <row r="68" spans="1:10" ht="15.75" x14ac:dyDescent="0.25">
      <c r="A68" s="194"/>
      <c r="B68" s="168"/>
      <c r="C68" s="168"/>
      <c r="D68" s="168"/>
      <c r="E68" s="168"/>
      <c r="F68" s="168"/>
      <c r="G68" s="168"/>
      <c r="H68" s="168"/>
      <c r="I68" s="195"/>
    </row>
    <row r="69" spans="1:10" ht="15.75" x14ac:dyDescent="0.25">
      <c r="A69" s="2" t="s">
        <v>1</v>
      </c>
      <c r="B69" s="2" t="s">
        <v>21</v>
      </c>
      <c r="C69" s="163"/>
      <c r="D69" s="101" t="s">
        <v>47</v>
      </c>
      <c r="E69" s="101"/>
      <c r="F69" s="101"/>
      <c r="G69" s="101"/>
      <c r="H69" s="101"/>
      <c r="I69" s="101"/>
    </row>
    <row r="70" spans="1:10" ht="15.75" x14ac:dyDescent="0.25">
      <c r="A70" s="2" t="s">
        <v>4</v>
      </c>
      <c r="B70" s="3"/>
      <c r="C70" s="163"/>
      <c r="D70" s="101"/>
      <c r="E70" s="101"/>
      <c r="F70" s="101"/>
      <c r="G70" s="101"/>
      <c r="H70" s="101"/>
      <c r="I70" s="101"/>
    </row>
    <row r="71" spans="1:10" ht="15" customHeight="1" x14ac:dyDescent="0.25">
      <c r="A71" s="104" t="s">
        <v>16</v>
      </c>
      <c r="B71" s="104"/>
      <c r="C71" s="97"/>
      <c r="D71" s="67" t="s">
        <v>32</v>
      </c>
      <c r="E71" s="67" t="s">
        <v>43</v>
      </c>
      <c r="F71" s="67" t="s">
        <v>18</v>
      </c>
      <c r="G71" s="67" t="s">
        <v>12</v>
      </c>
      <c r="H71" s="67" t="s">
        <v>67</v>
      </c>
      <c r="I71" s="185" t="s">
        <v>19</v>
      </c>
    </row>
    <row r="72" spans="1:10" ht="15" customHeight="1" x14ac:dyDescent="0.25">
      <c r="A72" s="104"/>
      <c r="B72" s="104"/>
      <c r="C72" s="98"/>
      <c r="D72" s="68"/>
      <c r="E72" s="68"/>
      <c r="F72" s="68"/>
      <c r="G72" s="68"/>
      <c r="H72" s="68"/>
      <c r="I72" s="185"/>
    </row>
    <row r="73" spans="1:10" ht="15" customHeight="1" x14ac:dyDescent="0.25">
      <c r="A73" s="119" t="str">
        <f t="shared" ref="A73:A80" si="14">A56</f>
        <v>RUA 1 - AGUA BRANCA</v>
      </c>
      <c r="B73" s="119"/>
      <c r="C73" s="64"/>
      <c r="D73" s="22">
        <f t="shared" ref="D73:E80" si="15">D56</f>
        <v>70.3</v>
      </c>
      <c r="E73" s="5">
        <f t="shared" si="15"/>
        <v>8.8000000000000007</v>
      </c>
      <c r="F73" s="5">
        <v>0.15</v>
      </c>
      <c r="G73" s="5">
        <v>1</v>
      </c>
      <c r="H73" s="5"/>
      <c r="I73" s="5">
        <f>D73*E73*F73*G73</f>
        <v>92.795999999999992</v>
      </c>
    </row>
    <row r="74" spans="1:10" s="46" customFormat="1" ht="15" customHeight="1" x14ac:dyDescent="0.25">
      <c r="A74" s="119" t="str">
        <f t="shared" si="14"/>
        <v>RUA 2 - AGUA BRANCA</v>
      </c>
      <c r="B74" s="119"/>
      <c r="C74" s="51" t="str">
        <f t="shared" ref="C74:C80" si="16">C57</f>
        <v>LARGURA =( 6,00+4,50+6,00)/3</v>
      </c>
      <c r="D74" s="22">
        <f t="shared" si="15"/>
        <v>15</v>
      </c>
      <c r="E74" s="5">
        <f t="shared" si="15"/>
        <v>6</v>
      </c>
      <c r="F74" s="5">
        <v>0.15</v>
      </c>
      <c r="G74" s="5">
        <v>1</v>
      </c>
      <c r="H74" s="5"/>
      <c r="I74" s="5">
        <f>D74*E74*F74*G74</f>
        <v>13.5</v>
      </c>
    </row>
    <row r="75" spans="1:10" s="46" customFormat="1" ht="15" customHeight="1" x14ac:dyDescent="0.25">
      <c r="A75" s="119" t="str">
        <f t="shared" si="14"/>
        <v>RDV TR 1 - PAU PRETO</v>
      </c>
      <c r="B75" s="119"/>
      <c r="C75" s="51" t="str">
        <f t="shared" si="16"/>
        <v>LARGURA =( 6,00+4,50+6,00)/3</v>
      </c>
      <c r="D75" s="22">
        <f t="shared" si="15"/>
        <v>42.55</v>
      </c>
      <c r="E75" s="5">
        <f t="shared" si="15"/>
        <v>7</v>
      </c>
      <c r="F75" s="5">
        <v>0.15</v>
      </c>
      <c r="G75" s="5">
        <v>1</v>
      </c>
      <c r="H75" s="5"/>
      <c r="I75" s="5">
        <f t="shared" ref="I75:I80" si="17">((D75*E75)-H75)*F75*G75</f>
        <v>44.677499999999995</v>
      </c>
      <c r="J75" s="61">
        <f>SUM(I75:I80)+I83</f>
        <v>192.35715000000002</v>
      </c>
    </row>
    <row r="76" spans="1:10" s="46" customFormat="1" ht="15" customHeight="1" x14ac:dyDescent="0.25">
      <c r="A76" s="119" t="str">
        <f t="shared" si="14"/>
        <v>RDV TR 2 - PAU PRETO</v>
      </c>
      <c r="B76" s="119"/>
      <c r="C76" s="51" t="str">
        <f t="shared" si="16"/>
        <v>LARGURA =( 6,00+4,50+6,00)/3</v>
      </c>
      <c r="D76" s="22">
        <f t="shared" si="15"/>
        <v>26.16</v>
      </c>
      <c r="E76" s="5">
        <f t="shared" si="15"/>
        <v>7</v>
      </c>
      <c r="F76" s="5">
        <v>0.15</v>
      </c>
      <c r="G76" s="5">
        <v>1</v>
      </c>
      <c r="H76" s="5"/>
      <c r="I76" s="5">
        <f t="shared" si="17"/>
        <v>27.468</v>
      </c>
      <c r="J76" s="61"/>
    </row>
    <row r="77" spans="1:10" s="46" customFormat="1" ht="15" customHeight="1" x14ac:dyDescent="0.25">
      <c r="A77" s="119" t="str">
        <f t="shared" si="14"/>
        <v>RDV TR 3 - PAU PRETO</v>
      </c>
      <c r="B77" s="119"/>
      <c r="C77" s="51" t="str">
        <f t="shared" si="16"/>
        <v>LARGURA =( 6,00+4,50+6,00)/3</v>
      </c>
      <c r="D77" s="22">
        <f t="shared" si="15"/>
        <v>77.040000000000006</v>
      </c>
      <c r="E77" s="5">
        <f t="shared" si="15"/>
        <v>7</v>
      </c>
      <c r="F77" s="5">
        <v>0.15</v>
      </c>
      <c r="G77" s="5">
        <v>1</v>
      </c>
      <c r="H77" s="5"/>
      <c r="I77" s="5">
        <f t="shared" si="17"/>
        <v>80.89200000000001</v>
      </c>
      <c r="J77" s="61"/>
    </row>
    <row r="78" spans="1:10" s="46" customFormat="1" ht="15" customHeight="1" x14ac:dyDescent="0.25">
      <c r="A78" s="119" t="str">
        <f t="shared" si="14"/>
        <v>RDV TR 4 - PAU PRETO</v>
      </c>
      <c r="B78" s="119"/>
      <c r="C78" s="51" t="str">
        <f t="shared" si="16"/>
        <v>LARGURA =( 6,00+4,50+6,00)/3</v>
      </c>
      <c r="D78" s="22">
        <f t="shared" si="15"/>
        <v>25.81</v>
      </c>
      <c r="E78" s="5">
        <f t="shared" si="15"/>
        <v>7</v>
      </c>
      <c r="F78" s="5">
        <v>0.15</v>
      </c>
      <c r="G78" s="5">
        <v>1</v>
      </c>
      <c r="H78" s="5">
        <f>H61</f>
        <v>13.058999999999999</v>
      </c>
      <c r="I78" s="5">
        <f t="shared" si="17"/>
        <v>25.141649999999998</v>
      </c>
      <c r="J78" s="61"/>
    </row>
    <row r="79" spans="1:10" s="46" customFormat="1" ht="15" hidden="1" customHeight="1" x14ac:dyDescent="0.25">
      <c r="A79" s="119" t="str">
        <f t="shared" si="14"/>
        <v>RDV TR 5 - PAU PRETO</v>
      </c>
      <c r="B79" s="119"/>
      <c r="C79" s="51" t="str">
        <f t="shared" si="16"/>
        <v>LARGURA =( 6,00+4,50+6,00)/3</v>
      </c>
      <c r="D79" s="22">
        <f t="shared" si="15"/>
        <v>0</v>
      </c>
      <c r="E79" s="5">
        <f t="shared" si="15"/>
        <v>7</v>
      </c>
      <c r="F79" s="5">
        <v>0.15</v>
      </c>
      <c r="G79" s="5">
        <v>1</v>
      </c>
      <c r="H79" s="5"/>
      <c r="I79" s="5">
        <f t="shared" si="17"/>
        <v>0</v>
      </c>
      <c r="J79" s="61"/>
    </row>
    <row r="80" spans="1:10" s="46" customFormat="1" ht="15" hidden="1" customHeight="1" x14ac:dyDescent="0.25">
      <c r="A80" s="119" t="str">
        <f t="shared" si="14"/>
        <v>RDV TR 6 - PAU PRETO</v>
      </c>
      <c r="B80" s="119"/>
      <c r="C80" s="51" t="str">
        <f t="shared" si="16"/>
        <v>LARGURA =( 6,00+4,50+6,00)/3</v>
      </c>
      <c r="D80" s="22">
        <f t="shared" si="15"/>
        <v>0</v>
      </c>
      <c r="E80" s="5">
        <f t="shared" si="15"/>
        <v>7</v>
      </c>
      <c r="F80" s="5">
        <v>0.15</v>
      </c>
      <c r="G80" s="5">
        <v>1</v>
      </c>
      <c r="H80" s="5"/>
      <c r="I80" s="5">
        <f t="shared" si="17"/>
        <v>0</v>
      </c>
      <c r="J80" s="61"/>
    </row>
    <row r="81" spans="1:10" ht="15" customHeight="1" x14ac:dyDescent="0.25">
      <c r="A81" s="192" t="s">
        <v>16</v>
      </c>
      <c r="B81" s="128"/>
      <c r="C81" s="64"/>
      <c r="D81" s="66" t="s">
        <v>28</v>
      </c>
      <c r="E81" s="66" t="s">
        <v>18</v>
      </c>
      <c r="F81" s="66" t="s">
        <v>12</v>
      </c>
      <c r="G81" s="66"/>
      <c r="H81" s="5"/>
      <c r="I81" s="5"/>
    </row>
    <row r="82" spans="1:10" ht="15.75" x14ac:dyDescent="0.25">
      <c r="A82" s="119" t="str">
        <f>A65</f>
        <v>RUA 3 / ROTATÓRIA - AGUA BRANCA</v>
      </c>
      <c r="B82" s="119"/>
      <c r="C82" s="64"/>
      <c r="D82" s="22">
        <f>D65</f>
        <v>302.8</v>
      </c>
      <c r="E82" s="65">
        <v>0.15</v>
      </c>
      <c r="F82" s="22">
        <v>1</v>
      </c>
      <c r="G82" s="66"/>
      <c r="H82" s="5"/>
      <c r="I82" s="5">
        <f>D82*E82*F82</f>
        <v>45.42</v>
      </c>
    </row>
    <row r="83" spans="1:10" s="46" customFormat="1" ht="15.75" x14ac:dyDescent="0.25">
      <c r="A83" s="119" t="str">
        <f>A66</f>
        <v>RDV TR 4 LATERAL - PAU PRETO</v>
      </c>
      <c r="B83" s="119"/>
      <c r="C83" s="64"/>
      <c r="D83" s="22">
        <f>D66</f>
        <v>94.52</v>
      </c>
      <c r="E83" s="65">
        <v>0.15</v>
      </c>
      <c r="F83" s="22">
        <v>1</v>
      </c>
      <c r="G83" s="66"/>
      <c r="H83" s="5"/>
      <c r="I83" s="5">
        <f>D83*E83*F83</f>
        <v>14.177999999999999</v>
      </c>
    </row>
    <row r="84" spans="1:10" s="46" customFormat="1" ht="15.75" x14ac:dyDescent="0.25">
      <c r="A84" s="121" t="s">
        <v>8</v>
      </c>
      <c r="B84" s="121"/>
      <c r="C84" s="121"/>
      <c r="D84" s="121"/>
      <c r="E84" s="121"/>
      <c r="F84" s="121"/>
      <c r="G84" s="121"/>
      <c r="H84" s="121"/>
      <c r="I84" s="197">
        <f>SUM(I73:I83)</f>
        <v>344.07315</v>
      </c>
    </row>
    <row r="85" spans="1:10" ht="15.75" x14ac:dyDescent="0.25">
      <c r="A85" s="116"/>
      <c r="B85" s="116"/>
      <c r="C85" s="116"/>
      <c r="D85" s="116"/>
      <c r="E85" s="116"/>
      <c r="F85" s="116"/>
      <c r="G85" s="116"/>
      <c r="H85" s="116"/>
      <c r="I85" s="116"/>
    </row>
    <row r="86" spans="1:10" ht="15.75" x14ac:dyDescent="0.25">
      <c r="A86" s="83" t="s">
        <v>22</v>
      </c>
      <c r="B86" s="83"/>
      <c r="C86" s="83"/>
      <c r="D86" s="83"/>
      <c r="E86" s="83"/>
      <c r="F86" s="83"/>
      <c r="G86" s="83"/>
      <c r="H86" s="83"/>
      <c r="I86" s="83"/>
      <c r="J86" s="46"/>
    </row>
    <row r="87" spans="1:10" ht="15.75" x14ac:dyDescent="0.25">
      <c r="A87" s="183"/>
      <c r="B87" s="123"/>
      <c r="C87" s="123"/>
      <c r="D87" s="123"/>
      <c r="E87" s="123"/>
      <c r="F87" s="123"/>
      <c r="G87" s="123"/>
      <c r="H87" s="123"/>
      <c r="I87" s="184"/>
    </row>
    <row r="88" spans="1:10" ht="15.75" x14ac:dyDescent="0.25">
      <c r="A88" s="2" t="s">
        <v>1</v>
      </c>
      <c r="B88" s="11" t="s">
        <v>23</v>
      </c>
      <c r="C88" s="85"/>
      <c r="D88" s="125" t="s">
        <v>48</v>
      </c>
      <c r="E88" s="126"/>
      <c r="F88" s="126"/>
      <c r="G88" s="126"/>
      <c r="H88" s="126"/>
      <c r="I88" s="126"/>
    </row>
    <row r="89" spans="1:10" ht="15.75" x14ac:dyDescent="0.25">
      <c r="A89" s="2" t="s">
        <v>4</v>
      </c>
      <c r="B89" s="3"/>
      <c r="C89" s="86"/>
      <c r="D89" s="126"/>
      <c r="E89" s="126"/>
      <c r="F89" s="126"/>
      <c r="G89" s="126"/>
      <c r="H89" s="126"/>
      <c r="I89" s="126"/>
    </row>
    <row r="90" spans="1:10" x14ac:dyDescent="0.25">
      <c r="A90" s="104" t="s">
        <v>16</v>
      </c>
      <c r="B90" s="104"/>
      <c r="C90" s="97"/>
      <c r="D90" s="67" t="s">
        <v>32</v>
      </c>
      <c r="E90" s="67" t="s">
        <v>33</v>
      </c>
      <c r="F90" s="67" t="s">
        <v>12</v>
      </c>
      <c r="G90" s="67"/>
      <c r="H90" s="69"/>
      <c r="I90" s="185" t="s">
        <v>20</v>
      </c>
    </row>
    <row r="91" spans="1:10" x14ac:dyDescent="0.25">
      <c r="A91" s="104"/>
      <c r="B91" s="104"/>
      <c r="C91" s="98"/>
      <c r="D91" s="68"/>
      <c r="E91" s="68"/>
      <c r="F91" s="68"/>
      <c r="G91" s="68"/>
      <c r="H91" s="69"/>
      <c r="I91" s="185"/>
    </row>
    <row r="92" spans="1:10" ht="15" customHeight="1" x14ac:dyDescent="0.25">
      <c r="A92" s="119" t="str">
        <f t="shared" ref="A92:A99" si="18">A73</f>
        <v>RUA 1 - AGUA BRANCA</v>
      </c>
      <c r="B92" s="119"/>
      <c r="C92" s="64"/>
      <c r="D92" s="22">
        <f t="shared" ref="D92:D99" si="19">D73</f>
        <v>70.3</v>
      </c>
      <c r="E92" s="5">
        <f t="shared" ref="E92:E99" si="20">E73-0.9</f>
        <v>7.9</v>
      </c>
      <c r="F92" s="5">
        <v>1</v>
      </c>
      <c r="G92" s="5"/>
      <c r="H92" s="5"/>
      <c r="I92" s="5">
        <f t="shared" ref="I92:I99" si="21">D92*E92*F92</f>
        <v>555.37</v>
      </c>
    </row>
    <row r="93" spans="1:10" ht="15" customHeight="1" x14ac:dyDescent="0.25">
      <c r="A93" s="119" t="str">
        <f t="shared" si="18"/>
        <v>RUA 2 - AGUA BRANCA</v>
      </c>
      <c r="B93" s="119"/>
      <c r="C93" s="51" t="str">
        <f t="shared" ref="C93:C99" si="22">C74</f>
        <v>LARGURA =( 6,00+4,50+6,00)/3</v>
      </c>
      <c r="D93" s="22">
        <f t="shared" si="19"/>
        <v>15</v>
      </c>
      <c r="E93" s="5">
        <f t="shared" si="20"/>
        <v>5.0999999999999996</v>
      </c>
      <c r="F93" s="5">
        <v>1</v>
      </c>
      <c r="G93" s="5"/>
      <c r="H93" s="5"/>
      <c r="I93" s="5">
        <f t="shared" si="21"/>
        <v>76.5</v>
      </c>
    </row>
    <row r="94" spans="1:10" s="46" customFormat="1" ht="15" customHeight="1" x14ac:dyDescent="0.25">
      <c r="A94" s="119" t="str">
        <f t="shared" si="18"/>
        <v>RDV TR 1 - PAU PRETO</v>
      </c>
      <c r="B94" s="119"/>
      <c r="C94" s="51" t="str">
        <f t="shared" si="22"/>
        <v>LARGURA =( 6,00+4,50+6,00)/3</v>
      </c>
      <c r="D94" s="22">
        <f t="shared" si="19"/>
        <v>42.55</v>
      </c>
      <c r="E94" s="5">
        <f t="shared" si="20"/>
        <v>6.1</v>
      </c>
      <c r="F94" s="5">
        <v>1</v>
      </c>
      <c r="G94" s="5"/>
      <c r="H94" s="5"/>
      <c r="I94" s="5">
        <f t="shared" si="21"/>
        <v>259.55499999999995</v>
      </c>
      <c r="J94" s="61">
        <f>SUM(I94:I99)+I102</f>
        <v>1132.4160000000002</v>
      </c>
    </row>
    <row r="95" spans="1:10" s="46" customFormat="1" ht="15" customHeight="1" x14ac:dyDescent="0.25">
      <c r="A95" s="119" t="str">
        <f t="shared" si="18"/>
        <v>RDV TR 2 - PAU PRETO</v>
      </c>
      <c r="B95" s="119"/>
      <c r="C95" s="51" t="str">
        <f t="shared" si="22"/>
        <v>LARGURA =( 6,00+4,50+6,00)/3</v>
      </c>
      <c r="D95" s="22">
        <f t="shared" si="19"/>
        <v>26.16</v>
      </c>
      <c r="E95" s="5">
        <f t="shared" si="20"/>
        <v>6.1</v>
      </c>
      <c r="F95" s="5">
        <v>1</v>
      </c>
      <c r="G95" s="5"/>
      <c r="H95" s="5"/>
      <c r="I95" s="5">
        <f t="shared" si="21"/>
        <v>159.57599999999999</v>
      </c>
      <c r="J95" s="61"/>
    </row>
    <row r="96" spans="1:10" s="46" customFormat="1" ht="15" customHeight="1" x14ac:dyDescent="0.25">
      <c r="A96" s="119" t="str">
        <f t="shared" si="18"/>
        <v>RDV TR 3 - PAU PRETO</v>
      </c>
      <c r="B96" s="119"/>
      <c r="C96" s="51" t="str">
        <f t="shared" si="22"/>
        <v>LARGURA =( 6,00+4,50+6,00)/3</v>
      </c>
      <c r="D96" s="22">
        <f t="shared" si="19"/>
        <v>77.040000000000006</v>
      </c>
      <c r="E96" s="5">
        <f t="shared" si="20"/>
        <v>6.1</v>
      </c>
      <c r="F96" s="5">
        <v>1</v>
      </c>
      <c r="G96" s="5"/>
      <c r="H96" s="5"/>
      <c r="I96" s="5">
        <f t="shared" si="21"/>
        <v>469.94400000000002</v>
      </c>
      <c r="J96" s="61"/>
    </row>
    <row r="97" spans="1:10" s="46" customFormat="1" ht="15" customHeight="1" x14ac:dyDescent="0.25">
      <c r="A97" s="119" t="str">
        <f t="shared" si="18"/>
        <v>RDV TR 4 - PAU PRETO</v>
      </c>
      <c r="B97" s="119"/>
      <c r="C97" s="51" t="str">
        <f t="shared" si="22"/>
        <v>LARGURA =( 6,00+4,50+6,00)/3</v>
      </c>
      <c r="D97" s="22">
        <f t="shared" si="19"/>
        <v>25.81</v>
      </c>
      <c r="E97" s="5">
        <f t="shared" si="20"/>
        <v>6.1</v>
      </c>
      <c r="F97" s="5">
        <v>1</v>
      </c>
      <c r="G97" s="5"/>
      <c r="H97" s="5"/>
      <c r="I97" s="5">
        <f t="shared" si="21"/>
        <v>157.44099999999997</v>
      </c>
      <c r="J97" s="61"/>
    </row>
    <row r="98" spans="1:10" s="46" customFormat="1" ht="15" hidden="1" customHeight="1" x14ac:dyDescent="0.25">
      <c r="A98" s="119" t="str">
        <f t="shared" si="18"/>
        <v>RDV TR 5 - PAU PRETO</v>
      </c>
      <c r="B98" s="119"/>
      <c r="C98" s="51" t="str">
        <f t="shared" si="22"/>
        <v>LARGURA =( 6,00+4,50+6,00)/3</v>
      </c>
      <c r="D98" s="22">
        <f t="shared" si="19"/>
        <v>0</v>
      </c>
      <c r="E98" s="5">
        <f t="shared" si="20"/>
        <v>6.1</v>
      </c>
      <c r="F98" s="5">
        <v>1</v>
      </c>
      <c r="G98" s="5"/>
      <c r="H98" s="5"/>
      <c r="I98" s="5">
        <f t="shared" si="21"/>
        <v>0</v>
      </c>
      <c r="J98" s="61"/>
    </row>
    <row r="99" spans="1:10" s="46" customFormat="1" ht="15" hidden="1" customHeight="1" x14ac:dyDescent="0.25">
      <c r="A99" s="119" t="str">
        <f t="shared" si="18"/>
        <v>RDV TR 6 - PAU PRETO</v>
      </c>
      <c r="B99" s="119"/>
      <c r="C99" s="51" t="str">
        <f t="shared" si="22"/>
        <v>LARGURA =( 6,00+4,50+6,00)/3</v>
      </c>
      <c r="D99" s="22">
        <f t="shared" si="19"/>
        <v>0</v>
      </c>
      <c r="E99" s="5">
        <f t="shared" si="20"/>
        <v>6.1</v>
      </c>
      <c r="F99" s="5">
        <v>1</v>
      </c>
      <c r="G99" s="5"/>
      <c r="H99" s="5"/>
      <c r="I99" s="5">
        <f t="shared" si="21"/>
        <v>0</v>
      </c>
      <c r="J99" s="61"/>
    </row>
    <row r="100" spans="1:10" ht="15.75" x14ac:dyDescent="0.25">
      <c r="A100" s="119"/>
      <c r="B100" s="119"/>
      <c r="C100" s="64"/>
      <c r="D100" s="66" t="s">
        <v>41</v>
      </c>
      <c r="E100" s="66" t="s">
        <v>12</v>
      </c>
      <c r="F100" s="66"/>
      <c r="G100" s="66"/>
      <c r="H100" s="5"/>
      <c r="I100" s="5"/>
    </row>
    <row r="101" spans="1:10" s="46" customFormat="1" ht="15.75" x14ac:dyDescent="0.25">
      <c r="A101" s="119" t="str">
        <f>A82</f>
        <v>RUA 3 / ROTATÓRIA - AGUA BRANCA</v>
      </c>
      <c r="B101" s="119"/>
      <c r="C101" s="64"/>
      <c r="D101" s="65">
        <v>260.89</v>
      </c>
      <c r="E101" s="22">
        <v>1</v>
      </c>
      <c r="F101" s="22"/>
      <c r="G101" s="66"/>
      <c r="H101" s="5"/>
      <c r="I101" s="5">
        <f>D101*E101</f>
        <v>260.89</v>
      </c>
    </row>
    <row r="102" spans="1:10" s="46" customFormat="1" ht="15.75" x14ac:dyDescent="0.25">
      <c r="A102" s="119" t="str">
        <f>A83</f>
        <v>RDV TR 4 LATERAL - PAU PRETO</v>
      </c>
      <c r="B102" s="119"/>
      <c r="C102" s="64"/>
      <c r="D102" s="65">
        <v>85.9</v>
      </c>
      <c r="E102" s="22">
        <v>1</v>
      </c>
      <c r="F102" s="22"/>
      <c r="G102" s="66"/>
      <c r="H102" s="5"/>
      <c r="I102" s="5">
        <f>D102*E102</f>
        <v>85.9</v>
      </c>
    </row>
    <row r="103" spans="1:10" ht="15.75" customHeight="1" x14ac:dyDescent="0.25">
      <c r="A103" s="121" t="s">
        <v>8</v>
      </c>
      <c r="B103" s="121"/>
      <c r="C103" s="121"/>
      <c r="D103" s="121"/>
      <c r="E103" s="121"/>
      <c r="F103" s="121"/>
      <c r="G103" s="121"/>
      <c r="H103" s="121"/>
      <c r="I103" s="197">
        <f>SUM(I92:I102)</f>
        <v>2025.1759999999999</v>
      </c>
    </row>
    <row r="104" spans="1:10" ht="15.75" x14ac:dyDescent="0.25">
      <c r="A104" s="198"/>
      <c r="B104" s="80"/>
      <c r="C104" s="80"/>
      <c r="D104" s="80"/>
      <c r="E104" s="80"/>
      <c r="F104" s="80"/>
      <c r="G104" s="80"/>
      <c r="H104" s="80"/>
      <c r="I104" s="199"/>
    </row>
    <row r="105" spans="1:10" ht="15.75" x14ac:dyDescent="0.25">
      <c r="A105" s="83" t="s">
        <v>24</v>
      </c>
      <c r="B105" s="83"/>
      <c r="C105" s="83"/>
      <c r="D105" s="83"/>
      <c r="E105" s="83"/>
      <c r="F105" s="83"/>
      <c r="G105" s="83"/>
      <c r="H105" s="83"/>
      <c r="I105" s="83"/>
    </row>
    <row r="106" spans="1:10" ht="15.75" x14ac:dyDescent="0.25">
      <c r="A106" s="200"/>
      <c r="B106" s="63"/>
      <c r="C106" s="47"/>
      <c r="D106" s="63"/>
      <c r="E106" s="63"/>
      <c r="F106" s="63"/>
      <c r="G106" s="63"/>
      <c r="H106" s="63"/>
      <c r="I106" s="201"/>
    </row>
    <row r="107" spans="1:10" ht="15.75" x14ac:dyDescent="0.25">
      <c r="A107" s="2" t="s">
        <v>1</v>
      </c>
      <c r="B107" s="2" t="s">
        <v>25</v>
      </c>
      <c r="C107" s="85"/>
      <c r="D107" s="87" t="s">
        <v>34</v>
      </c>
      <c r="E107" s="88"/>
      <c r="F107" s="88"/>
      <c r="G107" s="88"/>
      <c r="H107" s="88"/>
      <c r="I107" s="202"/>
    </row>
    <row r="108" spans="1:10" ht="15.75" x14ac:dyDescent="0.25">
      <c r="A108" s="2" t="s">
        <v>4</v>
      </c>
      <c r="B108" s="3"/>
      <c r="C108" s="86"/>
      <c r="D108" s="90"/>
      <c r="E108" s="91"/>
      <c r="F108" s="91"/>
      <c r="G108" s="91"/>
      <c r="H108" s="91"/>
      <c r="I108" s="203"/>
      <c r="J108" s="30"/>
    </row>
    <row r="109" spans="1:10" ht="15" customHeight="1" x14ac:dyDescent="0.25">
      <c r="A109" s="99" t="s">
        <v>5</v>
      </c>
      <c r="B109" s="94"/>
      <c r="C109" s="97"/>
      <c r="D109" s="67" t="s">
        <v>17</v>
      </c>
      <c r="E109" s="99" t="s">
        <v>12</v>
      </c>
      <c r="F109" s="67"/>
      <c r="G109" s="67"/>
      <c r="H109" s="67"/>
      <c r="I109" s="67" t="s">
        <v>44</v>
      </c>
      <c r="J109" s="30"/>
    </row>
    <row r="110" spans="1:10" ht="15" customHeight="1" x14ac:dyDescent="0.25">
      <c r="A110" s="204"/>
      <c r="B110" s="96"/>
      <c r="C110" s="98"/>
      <c r="D110" s="68"/>
      <c r="E110" s="100"/>
      <c r="F110" s="68"/>
      <c r="G110" s="68"/>
      <c r="H110" s="68"/>
      <c r="I110" s="68"/>
      <c r="J110" s="30"/>
    </row>
    <row r="111" spans="1:10" ht="15.75" x14ac:dyDescent="0.25">
      <c r="A111" s="205" t="str">
        <f>A92</f>
        <v>RUA 1 - AGUA BRANCA</v>
      </c>
      <c r="B111" s="71"/>
      <c r="C111" s="23"/>
      <c r="D111" s="22">
        <f>70.3</f>
        <v>70.3</v>
      </c>
      <c r="E111" s="22">
        <v>2</v>
      </c>
      <c r="F111" s="22"/>
      <c r="G111" s="49"/>
      <c r="H111" s="5"/>
      <c r="I111" s="190">
        <f>D111*E111</f>
        <v>140.6</v>
      </c>
      <c r="J111" s="30"/>
    </row>
    <row r="112" spans="1:10" s="46" customFormat="1" ht="15.75" x14ac:dyDescent="0.25">
      <c r="A112" s="205" t="str">
        <f>A93</f>
        <v>RUA 2 - AGUA BRANCA</v>
      </c>
      <c r="B112" s="71"/>
      <c r="C112" s="23" t="s">
        <v>57</v>
      </c>
      <c r="D112" s="22">
        <f>15+14.69</f>
        <v>29.689999999999998</v>
      </c>
      <c r="E112" s="22">
        <v>1</v>
      </c>
      <c r="F112" s="22"/>
      <c r="G112" s="49"/>
      <c r="H112" s="5"/>
      <c r="I112" s="190">
        <f t="shared" ref="I112:I115" si="23">D112*E112</f>
        <v>29.689999999999998</v>
      </c>
      <c r="J112" s="30"/>
    </row>
    <row r="113" spans="1:10" s="46" customFormat="1" ht="15.75" x14ac:dyDescent="0.25">
      <c r="A113" s="205" t="str">
        <f>A94</f>
        <v>RDV TR 1 - PAU PRETO</v>
      </c>
      <c r="B113" s="71"/>
      <c r="C113" s="23" t="s">
        <v>57</v>
      </c>
      <c r="D113" s="22">
        <f>D24</f>
        <v>42.55</v>
      </c>
      <c r="E113" s="22">
        <v>2</v>
      </c>
      <c r="F113" s="22"/>
      <c r="G113" s="49"/>
      <c r="H113" s="5"/>
      <c r="I113" s="190">
        <f t="shared" ref="I113" si="24">D113*E113</f>
        <v>85.1</v>
      </c>
      <c r="J113" s="61">
        <f>SUM(I113:I118)+I120</f>
        <v>337.66</v>
      </c>
    </row>
    <row r="114" spans="1:10" ht="15.75" x14ac:dyDescent="0.25">
      <c r="A114" s="205" t="str">
        <f t="shared" ref="A114:A118" si="25">A95</f>
        <v>RDV TR 2 - PAU PRETO</v>
      </c>
      <c r="B114" s="71"/>
      <c r="C114" s="23" t="s">
        <v>57</v>
      </c>
      <c r="D114" s="22">
        <f t="shared" ref="D114:D118" si="26">D25</f>
        <v>26.16</v>
      </c>
      <c r="E114" s="22">
        <v>2</v>
      </c>
      <c r="F114" s="22"/>
      <c r="G114" s="49"/>
      <c r="H114" s="5"/>
      <c r="I114" s="190">
        <f t="shared" si="23"/>
        <v>52.32</v>
      </c>
      <c r="J114" s="62"/>
    </row>
    <row r="115" spans="1:10" s="46" customFormat="1" ht="15.75" x14ac:dyDescent="0.25">
      <c r="A115" s="205" t="str">
        <f>A96</f>
        <v>RDV TR 3 - PAU PRETO</v>
      </c>
      <c r="B115" s="71"/>
      <c r="C115" s="23" t="s">
        <v>57</v>
      </c>
      <c r="D115" s="22">
        <f t="shared" si="26"/>
        <v>77.040000000000006</v>
      </c>
      <c r="E115" s="22">
        <v>2</v>
      </c>
      <c r="F115" s="22"/>
      <c r="G115" s="49"/>
      <c r="H115" s="5"/>
      <c r="I115" s="190">
        <f t="shared" si="23"/>
        <v>154.08000000000001</v>
      </c>
      <c r="J115" s="62"/>
    </row>
    <row r="116" spans="1:10" s="46" customFormat="1" ht="15.75" x14ac:dyDescent="0.25">
      <c r="A116" s="205" t="str">
        <f t="shared" si="25"/>
        <v>RDV TR 4 - PAU PRETO</v>
      </c>
      <c r="B116" s="71"/>
      <c r="C116" s="23" t="s">
        <v>57</v>
      </c>
      <c r="D116" s="22">
        <f>D27+D27-24.13</f>
        <v>27.49</v>
      </c>
      <c r="E116" s="22">
        <v>1</v>
      </c>
      <c r="F116" s="22"/>
      <c r="G116" s="49"/>
      <c r="H116" s="5"/>
      <c r="I116" s="190">
        <f t="shared" ref="I116:I117" si="27">D116*E116</f>
        <v>27.49</v>
      </c>
      <c r="J116" s="62"/>
    </row>
    <row r="117" spans="1:10" s="46" customFormat="1" ht="15.75" hidden="1" x14ac:dyDescent="0.25">
      <c r="A117" s="205" t="str">
        <f>A98</f>
        <v>RDV TR 5 - PAU PRETO</v>
      </c>
      <c r="B117" s="71"/>
      <c r="C117" s="23" t="s">
        <v>57</v>
      </c>
      <c r="D117" s="22">
        <f>F28</f>
        <v>0</v>
      </c>
      <c r="E117" s="22">
        <v>2</v>
      </c>
      <c r="F117" s="22"/>
      <c r="G117" s="49"/>
      <c r="H117" s="5"/>
      <c r="I117" s="190">
        <f t="shared" si="27"/>
        <v>0</v>
      </c>
      <c r="J117" s="62"/>
    </row>
    <row r="118" spans="1:10" s="46" customFormat="1" ht="15.75" hidden="1" x14ac:dyDescent="0.25">
      <c r="A118" s="205" t="str">
        <f t="shared" si="25"/>
        <v>RDV TR 6 - PAU PRETO</v>
      </c>
      <c r="B118" s="71"/>
      <c r="C118" s="23" t="s">
        <v>57</v>
      </c>
      <c r="D118" s="22">
        <f t="shared" si="26"/>
        <v>0</v>
      </c>
      <c r="E118" s="22">
        <v>2</v>
      </c>
      <c r="F118" s="22"/>
      <c r="G118" s="49"/>
      <c r="H118" s="5"/>
      <c r="I118" s="190">
        <f t="shared" ref="I118" si="28">D118*E118</f>
        <v>0</v>
      </c>
      <c r="J118" s="62"/>
    </row>
    <row r="119" spans="1:10" ht="15.75" x14ac:dyDescent="0.25">
      <c r="A119" s="206" t="str">
        <f>A101</f>
        <v>RUA 3 / ROTATÓRIA - AGUA BRANCA</v>
      </c>
      <c r="B119" s="73"/>
      <c r="C119" s="12" t="s">
        <v>59</v>
      </c>
      <c r="D119" s="24">
        <f>16.9+21.2+3.37+8+2.99</f>
        <v>52.459999999999994</v>
      </c>
      <c r="E119" s="24">
        <v>1</v>
      </c>
      <c r="F119" s="24"/>
      <c r="G119" s="49"/>
      <c r="H119" s="50"/>
      <c r="I119" s="190">
        <f t="shared" ref="I119" si="29">D119*E119</f>
        <v>52.459999999999994</v>
      </c>
      <c r="J119" s="30"/>
    </row>
    <row r="120" spans="1:10" s="46" customFormat="1" ht="15.75" x14ac:dyDescent="0.25">
      <c r="A120" s="206" t="str">
        <f>A102</f>
        <v>RDV TR 4 LATERAL - PAU PRETO</v>
      </c>
      <c r="B120" s="73"/>
      <c r="C120" s="12" t="s">
        <v>59</v>
      </c>
      <c r="D120" s="24">
        <f>5.64+8.53 + 4.5</f>
        <v>18.669999999999998</v>
      </c>
      <c r="E120" s="24">
        <v>1</v>
      </c>
      <c r="F120" s="24"/>
      <c r="G120" s="49"/>
      <c r="H120" s="50"/>
      <c r="I120" s="190">
        <f t="shared" ref="I120" si="30">D120*E120</f>
        <v>18.669999999999998</v>
      </c>
      <c r="J120" s="30"/>
    </row>
    <row r="121" spans="1:10" ht="15.75" x14ac:dyDescent="0.25">
      <c r="A121" s="191" t="s">
        <v>8</v>
      </c>
      <c r="B121" s="75"/>
      <c r="C121" s="75"/>
      <c r="D121" s="75"/>
      <c r="E121" s="75"/>
      <c r="F121" s="75"/>
      <c r="G121" s="75"/>
      <c r="H121" s="76"/>
      <c r="I121" s="186">
        <f>ROUND(SUM(I111:I120),2)</f>
        <v>560.41</v>
      </c>
    </row>
    <row r="122" spans="1:10" ht="15.75" x14ac:dyDescent="0.25">
      <c r="A122" s="198"/>
      <c r="B122" s="80"/>
      <c r="C122" s="80"/>
      <c r="D122" s="80"/>
      <c r="E122" s="80"/>
      <c r="F122" s="80"/>
      <c r="G122" s="80"/>
      <c r="H122" s="80"/>
      <c r="I122" s="199"/>
    </row>
    <row r="123" spans="1:10" ht="15.75" x14ac:dyDescent="0.25">
      <c r="A123" s="2" t="s">
        <v>1</v>
      </c>
      <c r="B123" s="2" t="s">
        <v>49</v>
      </c>
      <c r="C123" s="85"/>
      <c r="D123" s="87" t="s">
        <v>36</v>
      </c>
      <c r="E123" s="88"/>
      <c r="F123" s="88"/>
      <c r="G123" s="88"/>
      <c r="H123" s="88"/>
      <c r="I123" s="202"/>
    </row>
    <row r="124" spans="1:10" ht="15.75" x14ac:dyDescent="0.25">
      <c r="A124" s="2" t="s">
        <v>4</v>
      </c>
      <c r="B124" s="3"/>
      <c r="C124" s="86"/>
      <c r="D124" s="90"/>
      <c r="E124" s="91"/>
      <c r="F124" s="91"/>
      <c r="G124" s="91"/>
      <c r="H124" s="91"/>
      <c r="I124" s="203"/>
    </row>
    <row r="125" spans="1:10" x14ac:dyDescent="0.25">
      <c r="A125" s="99" t="s">
        <v>5</v>
      </c>
      <c r="B125" s="94"/>
      <c r="C125" s="97"/>
      <c r="D125" s="67" t="s">
        <v>17</v>
      </c>
      <c r="E125" s="99" t="s">
        <v>12</v>
      </c>
      <c r="F125" s="67"/>
      <c r="G125" s="67"/>
      <c r="H125" s="99"/>
      <c r="I125" s="67" t="s">
        <v>35</v>
      </c>
    </row>
    <row r="126" spans="1:10" s="46" customFormat="1" x14ac:dyDescent="0.25">
      <c r="A126" s="204"/>
      <c r="B126" s="96"/>
      <c r="C126" s="98"/>
      <c r="D126" s="68"/>
      <c r="E126" s="100"/>
      <c r="F126" s="68"/>
      <c r="G126" s="68"/>
      <c r="H126" s="100"/>
      <c r="I126" s="68"/>
    </row>
    <row r="127" spans="1:10" ht="15.75" x14ac:dyDescent="0.25">
      <c r="A127" s="206" t="str">
        <f>A119</f>
        <v>RUA 3 / ROTATÓRIA - AGUA BRANCA</v>
      </c>
      <c r="B127" s="73"/>
      <c r="C127" s="12" t="s">
        <v>58</v>
      </c>
      <c r="D127" s="24">
        <f>5.97+8.55+7.14</f>
        <v>21.66</v>
      </c>
      <c r="E127" s="24">
        <v>1</v>
      </c>
      <c r="F127" s="24"/>
      <c r="G127" s="49"/>
      <c r="H127" s="50"/>
      <c r="I127" s="190">
        <f>D127*E127</f>
        <v>21.66</v>
      </c>
    </row>
    <row r="128" spans="1:10" ht="15.75" x14ac:dyDescent="0.25">
      <c r="A128" s="191" t="s">
        <v>8</v>
      </c>
      <c r="B128" s="75"/>
      <c r="C128" s="75"/>
      <c r="D128" s="75"/>
      <c r="E128" s="75"/>
      <c r="F128" s="75"/>
      <c r="G128" s="75"/>
      <c r="H128" s="76"/>
      <c r="I128" s="186">
        <f>ROUND(SUM(I127:I127),2)</f>
        <v>21.66</v>
      </c>
    </row>
    <row r="129" spans="1:10" ht="15.75" x14ac:dyDescent="0.25">
      <c r="A129" s="198"/>
      <c r="B129" s="80"/>
      <c r="C129" s="80"/>
      <c r="D129" s="80"/>
      <c r="E129" s="80"/>
      <c r="F129" s="80"/>
      <c r="G129" s="80"/>
      <c r="H129" s="80"/>
      <c r="I129" s="199"/>
    </row>
    <row r="130" spans="1:10" ht="15.75" x14ac:dyDescent="0.25">
      <c r="A130" s="2" t="s">
        <v>1</v>
      </c>
      <c r="B130" s="2" t="s">
        <v>50</v>
      </c>
      <c r="C130" s="85"/>
      <c r="D130" s="87" t="s">
        <v>27</v>
      </c>
      <c r="E130" s="88"/>
      <c r="F130" s="88"/>
      <c r="G130" s="88"/>
      <c r="H130" s="88"/>
      <c r="I130" s="202"/>
    </row>
    <row r="131" spans="1:10" ht="15.75" x14ac:dyDescent="0.25">
      <c r="A131" s="2" t="s">
        <v>4</v>
      </c>
      <c r="B131" s="3"/>
      <c r="C131" s="86"/>
      <c r="D131" s="90"/>
      <c r="E131" s="91"/>
      <c r="F131" s="91"/>
      <c r="G131" s="91"/>
      <c r="H131" s="91"/>
      <c r="I131" s="203"/>
    </row>
    <row r="132" spans="1:10" ht="15.75" x14ac:dyDescent="0.25">
      <c r="A132" s="207" t="s">
        <v>16</v>
      </c>
      <c r="B132" s="114"/>
      <c r="C132" s="64"/>
      <c r="D132" s="66" t="s">
        <v>17</v>
      </c>
      <c r="E132" s="50" t="s">
        <v>12</v>
      </c>
      <c r="F132" s="66"/>
      <c r="G132" s="66"/>
      <c r="H132" s="66"/>
      <c r="I132" s="50" t="s">
        <v>26</v>
      </c>
    </row>
    <row r="133" spans="1:10" ht="15.75" x14ac:dyDescent="0.25">
      <c r="A133" s="208" t="str">
        <f>A111</f>
        <v>RUA 1 - AGUA BRANCA</v>
      </c>
      <c r="B133" s="112"/>
      <c r="C133" s="23"/>
      <c r="D133" s="22">
        <v>8.8000000000000007</v>
      </c>
      <c r="E133" s="22">
        <v>1</v>
      </c>
      <c r="F133" s="6"/>
      <c r="G133" s="6"/>
      <c r="H133" s="6"/>
      <c r="I133" s="6">
        <f>D133*E133</f>
        <v>8.8000000000000007</v>
      </c>
    </row>
    <row r="134" spans="1:10" ht="15.75" x14ac:dyDescent="0.25">
      <c r="A134" s="208" t="str">
        <f>A112</f>
        <v>RUA 2 - AGUA BRANCA</v>
      </c>
      <c r="B134" s="112"/>
      <c r="C134" s="23"/>
      <c r="D134" s="22">
        <v>6</v>
      </c>
      <c r="E134" s="22">
        <v>1</v>
      </c>
      <c r="F134" s="6"/>
      <c r="G134" s="6"/>
      <c r="H134" s="6"/>
      <c r="I134" s="6">
        <f t="shared" ref="I134:I141" si="31">D134*E134</f>
        <v>6</v>
      </c>
    </row>
    <row r="135" spans="1:10" s="46" customFormat="1" ht="15.75" customHeight="1" x14ac:dyDescent="0.25">
      <c r="A135" s="208" t="str">
        <f>A113</f>
        <v>RDV TR 1 - PAU PRETO</v>
      </c>
      <c r="B135" s="112"/>
      <c r="C135" s="23"/>
      <c r="D135" s="22">
        <v>7</v>
      </c>
      <c r="E135" s="22">
        <v>1</v>
      </c>
      <c r="F135" s="6"/>
      <c r="G135" s="6"/>
      <c r="H135" s="6"/>
      <c r="I135" s="6">
        <f t="shared" ref="I135" si="32">D135*E135</f>
        <v>7</v>
      </c>
      <c r="J135" s="61">
        <f>SUM(I135:I140)+I142</f>
        <v>45.75</v>
      </c>
    </row>
    <row r="136" spans="1:10" s="46" customFormat="1" ht="15.75" customHeight="1" x14ac:dyDescent="0.25">
      <c r="A136" s="208" t="str">
        <f>A114</f>
        <v>RDV TR 2 - PAU PRETO</v>
      </c>
      <c r="B136" s="112"/>
      <c r="C136" s="23"/>
      <c r="D136" s="22">
        <v>7</v>
      </c>
      <c r="E136" s="22">
        <v>1</v>
      </c>
      <c r="F136" s="6"/>
      <c r="G136" s="6"/>
      <c r="H136" s="6"/>
      <c r="I136" s="6">
        <f t="shared" ref="I136:I137" si="33">D136*E136</f>
        <v>7</v>
      </c>
      <c r="J136" s="62"/>
    </row>
    <row r="137" spans="1:10" s="46" customFormat="1" ht="15.75" customHeight="1" x14ac:dyDescent="0.25">
      <c r="A137" s="208" t="str">
        <f t="shared" ref="A137:A140" si="34">A115</f>
        <v>RDV TR 3 - PAU PRETO</v>
      </c>
      <c r="B137" s="112"/>
      <c r="C137" s="23"/>
      <c r="D137" s="22">
        <v>7</v>
      </c>
      <c r="E137" s="22">
        <v>2</v>
      </c>
      <c r="F137" s="6"/>
      <c r="G137" s="6"/>
      <c r="H137" s="6"/>
      <c r="I137" s="6">
        <f t="shared" si="33"/>
        <v>14</v>
      </c>
      <c r="J137" s="62"/>
    </row>
    <row r="138" spans="1:10" s="46" customFormat="1" ht="15.75" customHeight="1" x14ac:dyDescent="0.25">
      <c r="A138" s="208" t="str">
        <f t="shared" si="34"/>
        <v>RDV TR 4 - PAU PRETO</v>
      </c>
      <c r="B138" s="112"/>
      <c r="C138" s="23"/>
      <c r="D138" s="22">
        <v>7</v>
      </c>
      <c r="E138" s="22">
        <v>1</v>
      </c>
      <c r="F138" s="6"/>
      <c r="G138" s="6"/>
      <c r="H138" s="6"/>
      <c r="I138" s="6">
        <f t="shared" ref="I138:I139" si="35">D138*E138</f>
        <v>7</v>
      </c>
      <c r="J138" s="62"/>
    </row>
    <row r="139" spans="1:10" s="46" customFormat="1" ht="15.75" hidden="1" customHeight="1" x14ac:dyDescent="0.25">
      <c r="A139" s="208" t="str">
        <f t="shared" si="34"/>
        <v>RDV TR 5 - PAU PRETO</v>
      </c>
      <c r="B139" s="112"/>
      <c r="C139" s="23"/>
      <c r="D139" s="22">
        <v>7</v>
      </c>
      <c r="E139" s="22">
        <v>0</v>
      </c>
      <c r="F139" s="6"/>
      <c r="G139" s="6"/>
      <c r="H139" s="6"/>
      <c r="I139" s="6">
        <f t="shared" si="35"/>
        <v>0</v>
      </c>
      <c r="J139" s="62"/>
    </row>
    <row r="140" spans="1:10" s="46" customFormat="1" ht="15.75" hidden="1" customHeight="1" x14ac:dyDescent="0.25">
      <c r="A140" s="208" t="str">
        <f t="shared" si="34"/>
        <v>RDV TR 6 - PAU PRETO</v>
      </c>
      <c r="B140" s="112"/>
      <c r="C140" s="23"/>
      <c r="D140" s="22">
        <v>7</v>
      </c>
      <c r="E140" s="22">
        <v>0</v>
      </c>
      <c r="F140" s="6"/>
      <c r="G140" s="6"/>
      <c r="H140" s="6"/>
      <c r="I140" s="6">
        <f t="shared" ref="I140" si="36">D140*E140</f>
        <v>0</v>
      </c>
      <c r="J140" s="62"/>
    </row>
    <row r="141" spans="1:10" ht="15.75" x14ac:dyDescent="0.25">
      <c r="A141" s="209" t="str">
        <f>A119</f>
        <v>RUA 3 / ROTATÓRIA - AGUA BRANCA</v>
      </c>
      <c r="B141" s="107"/>
      <c r="C141" s="12"/>
      <c r="D141" s="24">
        <v>6.5</v>
      </c>
      <c r="E141" s="24">
        <v>1</v>
      </c>
      <c r="F141" s="6"/>
      <c r="G141" s="6"/>
      <c r="H141" s="6"/>
      <c r="I141" s="6">
        <f t="shared" si="31"/>
        <v>6.5</v>
      </c>
    </row>
    <row r="142" spans="1:10" s="46" customFormat="1" ht="15.75" x14ac:dyDescent="0.25">
      <c r="A142" s="209" t="str">
        <f>A120</f>
        <v>RDV TR 4 LATERAL - PAU PRETO</v>
      </c>
      <c r="B142" s="107"/>
      <c r="C142" s="12"/>
      <c r="D142" s="24">
        <v>10.75</v>
      </c>
      <c r="E142" s="24">
        <v>1</v>
      </c>
      <c r="F142" s="6"/>
      <c r="G142" s="6"/>
      <c r="H142" s="6"/>
      <c r="I142" s="6">
        <f t="shared" ref="I142" si="37">D142*E142</f>
        <v>10.75</v>
      </c>
    </row>
    <row r="143" spans="1:10" ht="15.75" x14ac:dyDescent="0.25">
      <c r="A143" s="191" t="s">
        <v>8</v>
      </c>
      <c r="B143" s="75"/>
      <c r="C143" s="75"/>
      <c r="D143" s="75"/>
      <c r="E143" s="75"/>
      <c r="F143" s="75"/>
      <c r="G143" s="75"/>
      <c r="H143" s="76"/>
      <c r="I143" s="186">
        <f>SUM(I133:I142)</f>
        <v>67.05</v>
      </c>
    </row>
    <row r="144" spans="1:10" ht="15.75" x14ac:dyDescent="0.25">
      <c r="A144" s="210"/>
      <c r="B144" s="109"/>
      <c r="C144" s="109"/>
      <c r="D144" s="109"/>
      <c r="E144" s="109"/>
      <c r="F144" s="109"/>
      <c r="G144" s="109"/>
      <c r="H144" s="109"/>
      <c r="I144" s="211"/>
    </row>
    <row r="145" spans="1:9" x14ac:dyDescent="0.25">
      <c r="A145" s="212"/>
      <c r="B145" s="30"/>
      <c r="C145" s="30"/>
      <c r="D145" s="30"/>
      <c r="E145" s="30"/>
      <c r="F145" s="30"/>
      <c r="G145" s="30"/>
      <c r="H145" s="30"/>
      <c r="I145" s="213"/>
    </row>
    <row r="146" spans="1:9" x14ac:dyDescent="0.25">
      <c r="A146" s="212"/>
      <c r="B146" s="30"/>
      <c r="C146" s="30"/>
      <c r="D146" s="30"/>
      <c r="E146" s="30"/>
      <c r="F146" s="30"/>
      <c r="G146" s="30"/>
      <c r="H146" s="30"/>
      <c r="I146" s="213"/>
    </row>
    <row r="147" spans="1:9" ht="15.75" x14ac:dyDescent="0.25">
      <c r="A147" s="212"/>
      <c r="B147" s="37"/>
      <c r="C147" s="37"/>
      <c r="D147" s="37"/>
      <c r="E147" s="37"/>
      <c r="F147" s="37"/>
      <c r="G147" s="37"/>
      <c r="H147" s="37"/>
      <c r="I147" s="213"/>
    </row>
    <row r="148" spans="1:9" ht="15.75" x14ac:dyDescent="0.25">
      <c r="A148" s="212"/>
      <c r="B148" s="38"/>
      <c r="C148" s="38"/>
      <c r="D148" s="38"/>
      <c r="E148" s="38"/>
      <c r="F148" s="38"/>
      <c r="G148" s="38"/>
      <c r="H148" s="38"/>
      <c r="I148" s="214"/>
    </row>
    <row r="149" spans="1:9" ht="15.75" x14ac:dyDescent="0.25">
      <c r="A149" s="212"/>
      <c r="B149" s="38"/>
      <c r="C149" s="38"/>
      <c r="D149" s="38"/>
      <c r="E149" s="38"/>
      <c r="F149" s="25"/>
      <c r="G149" s="25"/>
      <c r="H149" s="25"/>
      <c r="I149" s="214"/>
    </row>
    <row r="150" spans="1:9" ht="15.75" x14ac:dyDescent="0.25">
      <c r="A150" s="212"/>
      <c r="B150" s="153" t="s">
        <v>52</v>
      </c>
      <c r="C150" s="153"/>
      <c r="D150" s="153"/>
      <c r="E150" s="38"/>
      <c r="F150" s="155" t="s">
        <v>51</v>
      </c>
      <c r="G150" s="155"/>
      <c r="H150" s="155"/>
      <c r="I150" s="215"/>
    </row>
    <row r="151" spans="1:9" ht="15.75" x14ac:dyDescent="0.25">
      <c r="A151" s="212"/>
      <c r="B151" s="154" t="s">
        <v>53</v>
      </c>
      <c r="C151" s="154"/>
      <c r="D151" s="154"/>
      <c r="E151" s="38"/>
      <c r="F151" s="41"/>
      <c r="G151" s="41"/>
      <c r="H151" s="41"/>
      <c r="I151" s="215"/>
    </row>
    <row r="152" spans="1:9" s="46" customFormat="1" ht="15.75" x14ac:dyDescent="0.25">
      <c r="A152" s="216"/>
      <c r="B152" s="217"/>
      <c r="C152" s="217"/>
      <c r="D152" s="217"/>
      <c r="E152" s="25"/>
      <c r="F152" s="218"/>
      <c r="G152" s="218"/>
      <c r="H152" s="218"/>
      <c r="I152" s="219"/>
    </row>
    <row r="153" spans="1:9" x14ac:dyDescent="0.25">
      <c r="A153" s="35"/>
      <c r="B153" s="30"/>
      <c r="C153" s="30"/>
      <c r="D153" s="30"/>
      <c r="E153" s="30"/>
      <c r="F153" s="30"/>
      <c r="G153" s="30"/>
      <c r="H153" s="30"/>
      <c r="I153" s="30"/>
    </row>
    <row r="154" spans="1:9" x14ac:dyDescent="0.25">
      <c r="A154" s="30"/>
      <c r="B154" s="30"/>
      <c r="C154" s="30"/>
      <c r="D154" s="30"/>
      <c r="E154" s="30"/>
      <c r="F154" s="30"/>
      <c r="G154" s="30"/>
      <c r="H154" s="30"/>
      <c r="I154" s="30"/>
    </row>
    <row r="155" spans="1:9" x14ac:dyDescent="0.25">
      <c r="A155" s="30"/>
      <c r="B155" s="30"/>
      <c r="C155" s="30"/>
      <c r="D155" s="30"/>
      <c r="E155" s="30"/>
      <c r="F155" s="30"/>
      <c r="G155" s="30"/>
      <c r="H155" s="30"/>
      <c r="I155" s="30"/>
    </row>
    <row r="156" spans="1:9" x14ac:dyDescent="0.25">
      <c r="A156" s="30"/>
      <c r="B156" s="30"/>
      <c r="C156" s="30"/>
      <c r="D156" s="30"/>
      <c r="E156" s="30"/>
      <c r="F156" s="30"/>
      <c r="G156" s="30"/>
      <c r="H156" s="30"/>
      <c r="I156" s="30"/>
    </row>
    <row r="157" spans="1:9" x14ac:dyDescent="0.25">
      <c r="A157" s="30"/>
      <c r="B157" s="30"/>
      <c r="C157" s="30"/>
      <c r="D157" s="30"/>
      <c r="E157" s="30"/>
      <c r="F157" s="30"/>
      <c r="G157" s="30"/>
      <c r="H157" s="30"/>
      <c r="I157" s="30"/>
    </row>
    <row r="158" spans="1:9" x14ac:dyDescent="0.25">
      <c r="A158" s="30"/>
      <c r="B158" s="30"/>
      <c r="C158" s="30"/>
      <c r="D158" s="30"/>
      <c r="E158" s="30"/>
      <c r="F158" s="30"/>
      <c r="G158" s="30"/>
      <c r="H158" s="30"/>
      <c r="I158" s="30"/>
    </row>
    <row r="159" spans="1:9" x14ac:dyDescent="0.25">
      <c r="A159" s="30"/>
      <c r="B159" s="30"/>
      <c r="C159" s="30"/>
      <c r="D159" s="30"/>
      <c r="E159" s="30"/>
      <c r="F159" s="30"/>
      <c r="G159" s="30"/>
      <c r="H159" s="30"/>
      <c r="I159" s="30"/>
    </row>
    <row r="160" spans="1:9" x14ac:dyDescent="0.25">
      <c r="A160" s="30"/>
      <c r="B160" s="30"/>
      <c r="C160" s="30"/>
      <c r="D160" s="30"/>
      <c r="E160" s="30"/>
      <c r="F160" s="30"/>
      <c r="G160" s="30"/>
      <c r="H160" s="30"/>
      <c r="I160" s="30"/>
    </row>
    <row r="161" spans="1:9" x14ac:dyDescent="0.25">
      <c r="A161" s="30"/>
      <c r="B161" s="30"/>
      <c r="C161" s="30"/>
      <c r="D161" s="30"/>
      <c r="E161" s="30"/>
      <c r="F161" s="30"/>
      <c r="G161" s="30"/>
      <c r="H161" s="30"/>
      <c r="I161" s="30"/>
    </row>
    <row r="162" spans="1:9" x14ac:dyDescent="0.25">
      <c r="A162" s="30"/>
      <c r="B162" s="30"/>
      <c r="C162" s="30"/>
      <c r="D162" s="30"/>
      <c r="E162" s="30"/>
      <c r="F162" s="30"/>
      <c r="G162" s="30"/>
      <c r="H162" s="30"/>
      <c r="I162" s="30"/>
    </row>
    <row r="163" spans="1:9" x14ac:dyDescent="0.25">
      <c r="A163" s="30"/>
      <c r="B163" s="30"/>
      <c r="C163" s="30"/>
      <c r="D163" s="30"/>
      <c r="E163" s="30"/>
      <c r="F163" s="30"/>
      <c r="G163" s="30"/>
      <c r="H163" s="30"/>
      <c r="I163" s="30"/>
    </row>
    <row r="164" spans="1:9" x14ac:dyDescent="0.25">
      <c r="A164" s="30"/>
      <c r="B164" s="30"/>
      <c r="C164" s="30"/>
      <c r="D164" s="30"/>
      <c r="E164" s="30"/>
      <c r="F164" s="30"/>
      <c r="G164" s="30"/>
      <c r="H164" s="30"/>
      <c r="I164" s="30"/>
    </row>
    <row r="165" spans="1:9" x14ac:dyDescent="0.25">
      <c r="A165" s="30"/>
      <c r="B165" s="30"/>
      <c r="C165" s="30"/>
      <c r="D165" s="30"/>
      <c r="E165" s="30"/>
      <c r="F165" s="30"/>
      <c r="G165" s="30"/>
      <c r="H165" s="30"/>
      <c r="I165" s="30"/>
    </row>
    <row r="166" spans="1:9" x14ac:dyDescent="0.25">
      <c r="A166" s="30"/>
      <c r="B166" s="30"/>
      <c r="C166" s="30"/>
      <c r="D166" s="30"/>
      <c r="E166" s="30"/>
      <c r="F166" s="30"/>
      <c r="G166" s="30"/>
      <c r="H166" s="30"/>
      <c r="I166" s="30"/>
    </row>
  </sheetData>
  <mergeCells count="193">
    <mergeCell ref="A136:B136"/>
    <mergeCell ref="A137:B137"/>
    <mergeCell ref="A138:B138"/>
    <mergeCell ref="A139:B139"/>
    <mergeCell ref="A140:B140"/>
    <mergeCell ref="A118:B118"/>
    <mergeCell ref="A116:B116"/>
    <mergeCell ref="A117:B117"/>
    <mergeCell ref="A42:B42"/>
    <mergeCell ref="A43:B43"/>
    <mergeCell ref="A44:B44"/>
    <mergeCell ref="A45:B45"/>
    <mergeCell ref="A46:B46"/>
    <mergeCell ref="A59:B59"/>
    <mergeCell ref="A60:B60"/>
    <mergeCell ref="A61:B61"/>
    <mergeCell ref="A62:B62"/>
    <mergeCell ref="A65:B65"/>
    <mergeCell ref="A67:H67"/>
    <mergeCell ref="A68:I68"/>
    <mergeCell ref="H71:H72"/>
    <mergeCell ref="I71:I72"/>
    <mergeCell ref="A73:B73"/>
    <mergeCell ref="A82:B82"/>
    <mergeCell ref="A41:B41"/>
    <mergeCell ref="A49:B49"/>
    <mergeCell ref="A58:B58"/>
    <mergeCell ref="A66:B66"/>
    <mergeCell ref="A75:B75"/>
    <mergeCell ref="A22:B22"/>
    <mergeCell ref="A23:B23"/>
    <mergeCell ref="A34:I34"/>
    <mergeCell ref="A39:B39"/>
    <mergeCell ref="A47:B47"/>
    <mergeCell ref="A50:H50"/>
    <mergeCell ref="A51:I51"/>
    <mergeCell ref="A48:B48"/>
    <mergeCell ref="A40:B40"/>
    <mergeCell ref="C35:C36"/>
    <mergeCell ref="C69:C70"/>
    <mergeCell ref="D69:I70"/>
    <mergeCell ref="C52:C53"/>
    <mergeCell ref="D52:I53"/>
    <mergeCell ref="A54:B55"/>
    <mergeCell ref="C54:C55"/>
    <mergeCell ref="A25:B25"/>
    <mergeCell ref="A26:B26"/>
    <mergeCell ref="A27:B27"/>
    <mergeCell ref="A5:I5"/>
    <mergeCell ref="B4:I4"/>
    <mergeCell ref="B3:H3"/>
    <mergeCell ref="A1:I2"/>
    <mergeCell ref="B150:D150"/>
    <mergeCell ref="B151:D151"/>
    <mergeCell ref="F150:H150"/>
    <mergeCell ref="H10:H11"/>
    <mergeCell ref="I10:I11"/>
    <mergeCell ref="A12:B12"/>
    <mergeCell ref="A13:H13"/>
    <mergeCell ref="A14:I14"/>
    <mergeCell ref="C15:C16"/>
    <mergeCell ref="D15:I16"/>
    <mergeCell ref="A6:I6"/>
    <mergeCell ref="A7:I7"/>
    <mergeCell ref="C8:C9"/>
    <mergeCell ref="D8:I9"/>
    <mergeCell ref="A10:B11"/>
    <mergeCell ref="C10:C11"/>
    <mergeCell ref="D10:D11"/>
    <mergeCell ref="E10:E11"/>
    <mergeCell ref="A32:I32"/>
    <mergeCell ref="A33:I33"/>
    <mergeCell ref="F10:F11"/>
    <mergeCell ref="G10:G11"/>
    <mergeCell ref="H17:H18"/>
    <mergeCell ref="I17:I18"/>
    <mergeCell ref="A19:B19"/>
    <mergeCell ref="A21:B21"/>
    <mergeCell ref="A31:H31"/>
    <mergeCell ref="A17:B18"/>
    <mergeCell ref="C17:C18"/>
    <mergeCell ref="D17:D18"/>
    <mergeCell ref="E17:E18"/>
    <mergeCell ref="F17:F18"/>
    <mergeCell ref="G17:G18"/>
    <mergeCell ref="A20:B20"/>
    <mergeCell ref="A24:B24"/>
    <mergeCell ref="A30:B30"/>
    <mergeCell ref="A28:B28"/>
    <mergeCell ref="A29:B29"/>
    <mergeCell ref="D54:D55"/>
    <mergeCell ref="E54:E55"/>
    <mergeCell ref="F54:F55"/>
    <mergeCell ref="G54:G55"/>
    <mergeCell ref="H54:H55"/>
    <mergeCell ref="I54:I55"/>
    <mergeCell ref="A56:B56"/>
    <mergeCell ref="A57:B57"/>
    <mergeCell ref="A64:B64"/>
    <mergeCell ref="A63:B63"/>
    <mergeCell ref="A84:H84"/>
    <mergeCell ref="A71:B72"/>
    <mergeCell ref="C71:C72"/>
    <mergeCell ref="D71:D72"/>
    <mergeCell ref="E71:E72"/>
    <mergeCell ref="F71:F72"/>
    <mergeCell ref="G71:G72"/>
    <mergeCell ref="A81:B81"/>
    <mergeCell ref="A74:B74"/>
    <mergeCell ref="A83:B83"/>
    <mergeCell ref="A76:B76"/>
    <mergeCell ref="A77:B77"/>
    <mergeCell ref="A78:B78"/>
    <mergeCell ref="A79:B79"/>
    <mergeCell ref="A80:B80"/>
    <mergeCell ref="A85:I85"/>
    <mergeCell ref="I90:I91"/>
    <mergeCell ref="A92:B92"/>
    <mergeCell ref="A101:B101"/>
    <mergeCell ref="A103:H103"/>
    <mergeCell ref="A86:I86"/>
    <mergeCell ref="A87:I87"/>
    <mergeCell ref="C88:C89"/>
    <mergeCell ref="D88:I89"/>
    <mergeCell ref="A90:B91"/>
    <mergeCell ref="C90:C91"/>
    <mergeCell ref="D90:D91"/>
    <mergeCell ref="E90:E91"/>
    <mergeCell ref="F90:F91"/>
    <mergeCell ref="G90:G91"/>
    <mergeCell ref="A100:B100"/>
    <mergeCell ref="A93:B93"/>
    <mergeCell ref="A94:B94"/>
    <mergeCell ref="A102:B102"/>
    <mergeCell ref="A95:B95"/>
    <mergeCell ref="A96:B96"/>
    <mergeCell ref="A97:B97"/>
    <mergeCell ref="A98:B98"/>
    <mergeCell ref="A99:B99"/>
    <mergeCell ref="A141:B141"/>
    <mergeCell ref="A143:H143"/>
    <mergeCell ref="A144:I144"/>
    <mergeCell ref="A122:I122"/>
    <mergeCell ref="C130:C131"/>
    <mergeCell ref="D130:I131"/>
    <mergeCell ref="C125:C126"/>
    <mergeCell ref="D125:D126"/>
    <mergeCell ref="E125:E126"/>
    <mergeCell ref="F125:F126"/>
    <mergeCell ref="G125:G126"/>
    <mergeCell ref="H125:H126"/>
    <mergeCell ref="I125:I126"/>
    <mergeCell ref="A127:B127"/>
    <mergeCell ref="A128:H128"/>
    <mergeCell ref="A129:I129"/>
    <mergeCell ref="A134:B134"/>
    <mergeCell ref="A132:B132"/>
    <mergeCell ref="A133:B133"/>
    <mergeCell ref="C123:C124"/>
    <mergeCell ref="D123:I124"/>
    <mergeCell ref="A125:B126"/>
    <mergeCell ref="A142:B142"/>
    <mergeCell ref="A135:B135"/>
    <mergeCell ref="D35:I36"/>
    <mergeCell ref="A37:B38"/>
    <mergeCell ref="C37:C38"/>
    <mergeCell ref="D37:D38"/>
    <mergeCell ref="E37:E38"/>
    <mergeCell ref="F37:F38"/>
    <mergeCell ref="G37:G38"/>
    <mergeCell ref="H37:H38"/>
    <mergeCell ref="I37:I38"/>
    <mergeCell ref="F109:F110"/>
    <mergeCell ref="H90:H91"/>
    <mergeCell ref="A111:B111"/>
    <mergeCell ref="A119:B119"/>
    <mergeCell ref="A121:H121"/>
    <mergeCell ref="A114:B114"/>
    <mergeCell ref="G109:G110"/>
    <mergeCell ref="H109:H110"/>
    <mergeCell ref="I109:I110"/>
    <mergeCell ref="A104:I104"/>
    <mergeCell ref="A105:I105"/>
    <mergeCell ref="C107:C108"/>
    <mergeCell ref="D107:I108"/>
    <mergeCell ref="A109:B110"/>
    <mergeCell ref="C109:C110"/>
    <mergeCell ref="D109:D110"/>
    <mergeCell ref="E109:E110"/>
    <mergeCell ref="A112:B112"/>
    <mergeCell ref="A120:B120"/>
    <mergeCell ref="A113:B113"/>
    <mergeCell ref="A115:B115"/>
  </mergeCells>
  <phoneticPr fontId="11" type="noConversion"/>
  <pageMargins left="0.511811024" right="0.511811024" top="0.78740157499999996" bottom="0.78740157499999996" header="0.31496062000000002" footer="0.31496062000000002"/>
  <pageSetup paperSize="9" scale="67" fitToHeight="0" orientation="landscape" horizontalDpi="360" verticalDpi="360" r:id="rId1"/>
  <rowBreaks count="3" manualBreakCount="3">
    <brk id="32" max="8" man="1"/>
    <brk id="68" max="8" man="1"/>
    <brk id="104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3891D-1C9B-4C4C-A8AF-4C1D44986F0B}">
  <sheetPr>
    <pageSetUpPr fitToPage="1"/>
  </sheetPr>
  <dimension ref="A1:K119"/>
  <sheetViews>
    <sheetView view="pageBreakPreview" zoomScale="70" zoomScaleNormal="100" zoomScaleSheetLayoutView="70" workbookViewId="0">
      <selection activeCell="A92" sqref="A92:B92"/>
    </sheetView>
  </sheetViews>
  <sheetFormatPr defaultRowHeight="15" x14ac:dyDescent="0.25"/>
  <cols>
    <col min="1" max="1" width="29.140625" style="46" customWidth="1"/>
    <col min="2" max="2" width="18.28515625" style="46" customWidth="1"/>
    <col min="3" max="3" width="45.42578125" style="46" hidden="1" customWidth="1"/>
    <col min="4" max="4" width="31.140625" style="46" customWidth="1"/>
    <col min="5" max="5" width="30.42578125" style="46" customWidth="1"/>
    <col min="6" max="6" width="24.7109375" style="46" customWidth="1"/>
    <col min="7" max="7" width="22.7109375" style="46" customWidth="1"/>
    <col min="8" max="8" width="18.140625" style="46" customWidth="1"/>
    <col min="9" max="9" width="32.42578125" style="46" customWidth="1"/>
    <col min="10" max="16384" width="9.140625" style="46"/>
  </cols>
  <sheetData>
    <row r="1" spans="1:11" x14ac:dyDescent="0.25">
      <c r="A1" s="147" t="s">
        <v>29</v>
      </c>
      <c r="B1" s="148"/>
      <c r="C1" s="148"/>
      <c r="D1" s="148"/>
      <c r="E1" s="148"/>
      <c r="F1" s="148"/>
      <c r="G1" s="148"/>
      <c r="H1" s="148"/>
      <c r="I1" s="149"/>
      <c r="J1" s="29"/>
      <c r="K1" s="30"/>
    </row>
    <row r="2" spans="1:11" x14ac:dyDescent="0.25">
      <c r="A2" s="150"/>
      <c r="B2" s="151"/>
      <c r="C2" s="151"/>
      <c r="D2" s="151"/>
      <c r="E2" s="151"/>
      <c r="F2" s="151"/>
      <c r="G2" s="151"/>
      <c r="H2" s="151"/>
      <c r="I2" s="152"/>
      <c r="J2" s="29"/>
      <c r="K2" s="30"/>
    </row>
    <row r="3" spans="1:11" ht="23.25" customHeight="1" x14ac:dyDescent="0.25">
      <c r="A3" s="26" t="s">
        <v>30</v>
      </c>
      <c r="B3" s="145" t="s">
        <v>61</v>
      </c>
      <c r="C3" s="146"/>
      <c r="D3" s="146"/>
      <c r="E3" s="146"/>
      <c r="F3" s="146"/>
      <c r="G3" s="146"/>
      <c r="H3" s="146"/>
      <c r="I3" s="28"/>
      <c r="J3" s="31"/>
      <c r="K3" s="30"/>
    </row>
    <row r="4" spans="1:11" ht="20.25" customHeight="1" x14ac:dyDescent="0.25">
      <c r="A4" s="27" t="s">
        <v>31</v>
      </c>
      <c r="B4" s="142" t="s">
        <v>60</v>
      </c>
      <c r="C4" s="143"/>
      <c r="D4" s="143"/>
      <c r="E4" s="143"/>
      <c r="F4" s="143"/>
      <c r="G4" s="143"/>
      <c r="H4" s="143"/>
      <c r="I4" s="144"/>
      <c r="J4" s="32"/>
      <c r="K4" s="30"/>
    </row>
    <row r="5" spans="1:11" x14ac:dyDescent="0.25">
      <c r="A5" s="139"/>
      <c r="B5" s="140"/>
      <c r="C5" s="140"/>
      <c r="D5" s="140"/>
      <c r="E5" s="140"/>
      <c r="F5" s="140"/>
      <c r="G5" s="140"/>
      <c r="H5" s="140"/>
      <c r="I5" s="141"/>
      <c r="J5" s="33"/>
      <c r="K5" s="30"/>
    </row>
    <row r="6" spans="1:11" ht="18.75" customHeight="1" x14ac:dyDescent="0.25">
      <c r="A6" s="82" t="s">
        <v>0</v>
      </c>
      <c r="B6" s="83"/>
      <c r="C6" s="83"/>
      <c r="D6" s="83"/>
      <c r="E6" s="83"/>
      <c r="F6" s="83"/>
      <c r="G6" s="83"/>
      <c r="H6" s="83"/>
      <c r="I6" s="84"/>
      <c r="J6" s="30"/>
      <c r="K6" s="30"/>
    </row>
    <row r="7" spans="1:11" ht="15.75" x14ac:dyDescent="0.25">
      <c r="A7" s="122"/>
      <c r="B7" s="123"/>
      <c r="C7" s="123"/>
      <c r="D7" s="123"/>
      <c r="E7" s="123"/>
      <c r="F7" s="123"/>
      <c r="G7" s="123"/>
      <c r="H7" s="123"/>
      <c r="I7" s="124"/>
      <c r="J7" s="30"/>
      <c r="K7" s="30"/>
    </row>
    <row r="8" spans="1:11" ht="23.25" customHeight="1" x14ac:dyDescent="0.25">
      <c r="A8" s="1" t="s">
        <v>1</v>
      </c>
      <c r="B8" s="2" t="s">
        <v>2</v>
      </c>
      <c r="C8" s="163"/>
      <c r="D8" s="101" t="s">
        <v>3</v>
      </c>
      <c r="E8" s="101"/>
      <c r="F8" s="101"/>
      <c r="G8" s="101"/>
      <c r="H8" s="101"/>
      <c r="I8" s="102"/>
      <c r="J8" s="30"/>
      <c r="K8" s="30"/>
    </row>
    <row r="9" spans="1:11" ht="21.75" customHeight="1" x14ac:dyDescent="0.25">
      <c r="A9" s="1" t="s">
        <v>4</v>
      </c>
      <c r="B9" s="3"/>
      <c r="C9" s="163"/>
      <c r="D9" s="101"/>
      <c r="E9" s="101"/>
      <c r="F9" s="101"/>
      <c r="G9" s="101"/>
      <c r="H9" s="101"/>
      <c r="I9" s="102"/>
    </row>
    <row r="10" spans="1:11" x14ac:dyDescent="0.25">
      <c r="A10" s="133" t="s">
        <v>5</v>
      </c>
      <c r="B10" s="134"/>
      <c r="C10" s="136"/>
      <c r="D10" s="138" t="s">
        <v>6</v>
      </c>
      <c r="E10" s="69"/>
      <c r="F10" s="69"/>
      <c r="G10" s="130"/>
      <c r="H10" s="130"/>
      <c r="I10" s="105" t="s">
        <v>7</v>
      </c>
    </row>
    <row r="11" spans="1:11" x14ac:dyDescent="0.25">
      <c r="A11" s="135"/>
      <c r="B11" s="134"/>
      <c r="C11" s="137"/>
      <c r="D11" s="138"/>
      <c r="E11" s="69"/>
      <c r="F11" s="69"/>
      <c r="G11" s="131"/>
      <c r="H11" s="131"/>
      <c r="I11" s="105"/>
    </row>
    <row r="12" spans="1:11" ht="15.75" x14ac:dyDescent="0.25">
      <c r="A12" s="156"/>
      <c r="B12" s="157"/>
      <c r="C12" s="4"/>
      <c r="D12" s="5">
        <v>1</v>
      </c>
      <c r="E12" s="6"/>
      <c r="F12" s="5"/>
      <c r="G12" s="5"/>
      <c r="H12" s="5"/>
      <c r="I12" s="7">
        <f>D12</f>
        <v>1</v>
      </c>
    </row>
    <row r="13" spans="1:11" ht="15.75" x14ac:dyDescent="0.25">
      <c r="A13" s="120" t="s">
        <v>8</v>
      </c>
      <c r="B13" s="121"/>
      <c r="C13" s="121"/>
      <c r="D13" s="121"/>
      <c r="E13" s="121"/>
      <c r="F13" s="121"/>
      <c r="G13" s="121"/>
      <c r="H13" s="121"/>
      <c r="I13" s="8">
        <f>SUM(I12)</f>
        <v>1</v>
      </c>
    </row>
    <row r="14" spans="1:11" ht="15.75" x14ac:dyDescent="0.25">
      <c r="A14" s="158"/>
      <c r="B14" s="159"/>
      <c r="C14" s="159"/>
      <c r="D14" s="159"/>
      <c r="E14" s="159"/>
      <c r="F14" s="159"/>
      <c r="G14" s="159"/>
      <c r="H14" s="159"/>
      <c r="I14" s="160"/>
    </row>
    <row r="15" spans="1:11" ht="15.75" x14ac:dyDescent="0.25">
      <c r="A15" s="1" t="s">
        <v>1</v>
      </c>
      <c r="B15" s="2" t="s">
        <v>9</v>
      </c>
      <c r="C15" s="161"/>
      <c r="D15" s="101" t="s">
        <v>10</v>
      </c>
      <c r="E15" s="126"/>
      <c r="F15" s="126"/>
      <c r="G15" s="126"/>
      <c r="H15" s="126"/>
      <c r="I15" s="127"/>
    </row>
    <row r="16" spans="1:11" ht="15.75" x14ac:dyDescent="0.25">
      <c r="A16" s="1" t="s">
        <v>4</v>
      </c>
      <c r="B16" s="3"/>
      <c r="C16" s="162"/>
      <c r="D16" s="126"/>
      <c r="E16" s="126"/>
      <c r="F16" s="126"/>
      <c r="G16" s="126"/>
      <c r="H16" s="126"/>
      <c r="I16" s="127"/>
    </row>
    <row r="17" spans="1:10" x14ac:dyDescent="0.25">
      <c r="A17" s="133" t="s">
        <v>5</v>
      </c>
      <c r="B17" s="134"/>
      <c r="C17" s="136"/>
      <c r="D17" s="138" t="s">
        <v>11</v>
      </c>
      <c r="E17" s="138" t="s">
        <v>12</v>
      </c>
      <c r="F17" s="69"/>
      <c r="G17" s="130"/>
      <c r="H17" s="130"/>
      <c r="I17" s="105" t="s">
        <v>13</v>
      </c>
    </row>
    <row r="18" spans="1:10" x14ac:dyDescent="0.25">
      <c r="A18" s="135"/>
      <c r="B18" s="134"/>
      <c r="C18" s="137"/>
      <c r="D18" s="138"/>
      <c r="E18" s="138"/>
      <c r="F18" s="69"/>
      <c r="G18" s="131"/>
      <c r="H18" s="131"/>
      <c r="I18" s="105"/>
    </row>
    <row r="19" spans="1:10" x14ac:dyDescent="0.25">
      <c r="A19" s="132" t="s">
        <v>37</v>
      </c>
      <c r="B19" s="71"/>
      <c r="C19" s="14"/>
      <c r="D19" s="5">
        <v>70.3</v>
      </c>
      <c r="E19" s="21">
        <v>3</v>
      </c>
      <c r="F19" s="16"/>
      <c r="G19" s="15"/>
      <c r="H19" s="17"/>
      <c r="I19" s="34">
        <f>D19*E19</f>
        <v>210.89999999999998</v>
      </c>
    </row>
    <row r="20" spans="1:10" x14ac:dyDescent="0.25">
      <c r="A20" s="132" t="s">
        <v>38</v>
      </c>
      <c r="B20" s="71"/>
      <c r="C20" s="14"/>
      <c r="D20" s="5">
        <v>15</v>
      </c>
      <c r="E20" s="21">
        <v>3</v>
      </c>
      <c r="F20" s="16"/>
      <c r="G20" s="15"/>
      <c r="H20" s="17"/>
      <c r="I20" s="34">
        <f t="shared" ref="I20:I23" si="0">D20*E20</f>
        <v>45</v>
      </c>
      <c r="J20" s="52"/>
    </row>
    <row r="21" spans="1:10" x14ac:dyDescent="0.25">
      <c r="A21" s="132" t="s">
        <v>39</v>
      </c>
      <c r="B21" s="71"/>
      <c r="C21" s="18"/>
      <c r="D21" s="5">
        <v>21.2</v>
      </c>
      <c r="E21" s="21">
        <v>3</v>
      </c>
      <c r="F21" s="19"/>
      <c r="G21" s="15"/>
      <c r="H21" s="20"/>
      <c r="I21" s="34">
        <f t="shared" si="0"/>
        <v>63.599999999999994</v>
      </c>
    </row>
    <row r="22" spans="1:10" x14ac:dyDescent="0.25">
      <c r="A22" s="132" t="s">
        <v>54</v>
      </c>
      <c r="B22" s="71"/>
      <c r="C22" s="18"/>
      <c r="D22" s="5">
        <v>16.899999999999999</v>
      </c>
      <c r="E22" s="21">
        <v>3</v>
      </c>
      <c r="F22" s="19"/>
      <c r="G22" s="15"/>
      <c r="H22" s="20"/>
      <c r="I22" s="34">
        <f t="shared" si="0"/>
        <v>50.699999999999996</v>
      </c>
    </row>
    <row r="23" spans="1:10" x14ac:dyDescent="0.25">
      <c r="A23" s="132" t="s">
        <v>54</v>
      </c>
      <c r="B23" s="71"/>
      <c r="C23" s="18"/>
      <c r="D23" s="5">
        <v>5.97</v>
      </c>
      <c r="E23" s="21">
        <v>3</v>
      </c>
      <c r="F23" s="19"/>
      <c r="G23" s="15"/>
      <c r="H23" s="20"/>
      <c r="I23" s="34">
        <f t="shared" si="0"/>
        <v>17.91</v>
      </c>
    </row>
    <row r="24" spans="1:10" ht="15.75" x14ac:dyDescent="0.25">
      <c r="A24" s="74" t="s">
        <v>8</v>
      </c>
      <c r="B24" s="75"/>
      <c r="C24" s="75"/>
      <c r="D24" s="75"/>
      <c r="E24" s="75"/>
      <c r="F24" s="75"/>
      <c r="G24" s="75"/>
      <c r="H24" s="76"/>
      <c r="I24" s="8">
        <f>SUM(I19:I23)</f>
        <v>388.11</v>
      </c>
    </row>
    <row r="25" spans="1:10" ht="15.75" x14ac:dyDescent="0.25">
      <c r="A25" s="103"/>
      <c r="B25" s="104"/>
      <c r="C25" s="104"/>
      <c r="D25" s="104"/>
      <c r="E25" s="104"/>
      <c r="F25" s="104"/>
      <c r="G25" s="104"/>
      <c r="H25" s="104"/>
      <c r="I25" s="164"/>
    </row>
    <row r="26" spans="1:10" ht="15.75" x14ac:dyDescent="0.25">
      <c r="A26" s="82" t="s">
        <v>14</v>
      </c>
      <c r="B26" s="83"/>
      <c r="C26" s="83"/>
      <c r="D26" s="83"/>
      <c r="E26" s="83"/>
      <c r="F26" s="83"/>
      <c r="G26" s="83"/>
      <c r="H26" s="83"/>
      <c r="I26" s="84"/>
    </row>
    <row r="27" spans="1:10" ht="15.75" x14ac:dyDescent="0.25">
      <c r="A27" s="122"/>
      <c r="B27" s="123"/>
      <c r="C27" s="123"/>
      <c r="D27" s="123"/>
      <c r="E27" s="123"/>
      <c r="F27" s="123"/>
      <c r="G27" s="123"/>
      <c r="H27" s="123"/>
      <c r="I27" s="124"/>
    </row>
    <row r="28" spans="1:10" ht="15.75" x14ac:dyDescent="0.25">
      <c r="A28" s="1" t="s">
        <v>1</v>
      </c>
      <c r="B28" s="2" t="s">
        <v>15</v>
      </c>
      <c r="C28" s="163"/>
      <c r="D28" s="101" t="s">
        <v>45</v>
      </c>
      <c r="E28" s="101"/>
      <c r="F28" s="101"/>
      <c r="G28" s="101"/>
      <c r="H28" s="101"/>
      <c r="I28" s="102"/>
    </row>
    <row r="29" spans="1:10" ht="15.75" x14ac:dyDescent="0.25">
      <c r="A29" s="1" t="s">
        <v>4</v>
      </c>
      <c r="B29" s="3"/>
      <c r="C29" s="163"/>
      <c r="D29" s="101"/>
      <c r="E29" s="101"/>
      <c r="F29" s="101"/>
      <c r="G29" s="101"/>
      <c r="H29" s="101"/>
      <c r="I29" s="102"/>
    </row>
    <row r="30" spans="1:10" ht="15" customHeight="1" x14ac:dyDescent="0.25">
      <c r="A30" s="103" t="s">
        <v>16</v>
      </c>
      <c r="B30" s="104"/>
      <c r="C30" s="97"/>
      <c r="D30" s="67" t="s">
        <v>32</v>
      </c>
      <c r="E30" s="67" t="s">
        <v>42</v>
      </c>
      <c r="F30" s="67" t="s">
        <v>18</v>
      </c>
      <c r="G30" s="67" t="s">
        <v>12</v>
      </c>
      <c r="H30" s="130"/>
      <c r="I30" s="105" t="s">
        <v>19</v>
      </c>
    </row>
    <row r="31" spans="1:10" ht="15" customHeight="1" x14ac:dyDescent="0.25">
      <c r="A31" s="103"/>
      <c r="B31" s="104"/>
      <c r="C31" s="98"/>
      <c r="D31" s="68"/>
      <c r="E31" s="68"/>
      <c r="F31" s="68"/>
      <c r="G31" s="68"/>
      <c r="H31" s="131"/>
      <c r="I31" s="105"/>
    </row>
    <row r="32" spans="1:10" ht="15.75" x14ac:dyDescent="0.25">
      <c r="A32" s="118" t="s">
        <v>37</v>
      </c>
      <c r="B32" s="119"/>
      <c r="C32" s="59"/>
      <c r="D32" s="22">
        <f>D19</f>
        <v>70.3</v>
      </c>
      <c r="E32" s="5">
        <v>8.8000000000000007</v>
      </c>
      <c r="F32" s="5">
        <v>0.15</v>
      </c>
      <c r="G32" s="5">
        <v>2</v>
      </c>
      <c r="H32" s="5"/>
      <c r="I32" s="7">
        <f>D32*E32*F32*G32</f>
        <v>185.59199999999998</v>
      </c>
    </row>
    <row r="33" spans="1:9" ht="15.75" x14ac:dyDescent="0.25">
      <c r="A33" s="118" t="s">
        <v>38</v>
      </c>
      <c r="B33" s="119"/>
      <c r="C33" s="51" t="s">
        <v>40</v>
      </c>
      <c r="D33" s="22">
        <f>D20</f>
        <v>15</v>
      </c>
      <c r="E33" s="5">
        <v>6</v>
      </c>
      <c r="F33" s="5">
        <v>0.15</v>
      </c>
      <c r="G33" s="5">
        <v>2</v>
      </c>
      <c r="H33" s="5"/>
      <c r="I33" s="7">
        <f>D33*E33*F33*G33</f>
        <v>27</v>
      </c>
    </row>
    <row r="34" spans="1:9" ht="15.75" x14ac:dyDescent="0.25">
      <c r="A34" s="170"/>
      <c r="B34" s="171"/>
      <c r="C34" s="59"/>
      <c r="D34" s="58" t="s">
        <v>28</v>
      </c>
      <c r="E34" s="58" t="s">
        <v>18</v>
      </c>
      <c r="F34" s="58" t="s">
        <v>12</v>
      </c>
      <c r="G34" s="58"/>
      <c r="H34" s="5"/>
      <c r="I34" s="7"/>
    </row>
    <row r="35" spans="1:9" ht="15.75" x14ac:dyDescent="0.25">
      <c r="A35" s="165" t="s">
        <v>55</v>
      </c>
      <c r="B35" s="166"/>
      <c r="C35" s="59"/>
      <c r="D35" s="53">
        <v>302.8</v>
      </c>
      <c r="E35" s="53">
        <v>0.15</v>
      </c>
      <c r="F35" s="22">
        <v>2</v>
      </c>
      <c r="G35" s="58"/>
      <c r="H35" s="5"/>
      <c r="I35" s="7">
        <f>D35*E35*F35</f>
        <v>90.84</v>
      </c>
    </row>
    <row r="36" spans="1:9" ht="15.75" x14ac:dyDescent="0.25">
      <c r="A36" s="120" t="s">
        <v>8</v>
      </c>
      <c r="B36" s="121"/>
      <c r="C36" s="121"/>
      <c r="D36" s="121"/>
      <c r="E36" s="121"/>
      <c r="F36" s="121"/>
      <c r="G36" s="121"/>
      <c r="H36" s="121"/>
      <c r="I36" s="8">
        <f>SUM(I32:I35)</f>
        <v>303.43200000000002</v>
      </c>
    </row>
    <row r="37" spans="1:9" ht="15.75" x14ac:dyDescent="0.25">
      <c r="A37" s="167"/>
      <c r="B37" s="168"/>
      <c r="C37" s="168"/>
      <c r="D37" s="168"/>
      <c r="E37" s="168"/>
      <c r="F37" s="168"/>
      <c r="G37" s="168"/>
      <c r="H37" s="168"/>
      <c r="I37" s="169"/>
    </row>
    <row r="38" spans="1:9" ht="15.75" x14ac:dyDescent="0.25">
      <c r="A38" s="1" t="s">
        <v>1</v>
      </c>
      <c r="B38" s="2" t="s">
        <v>56</v>
      </c>
      <c r="C38" s="163"/>
      <c r="D38" s="101" t="s">
        <v>46</v>
      </c>
      <c r="E38" s="101"/>
      <c r="F38" s="101"/>
      <c r="G38" s="101"/>
      <c r="H38" s="101"/>
      <c r="I38" s="102"/>
    </row>
    <row r="39" spans="1:9" ht="15.75" x14ac:dyDescent="0.25">
      <c r="A39" s="1" t="s">
        <v>4</v>
      </c>
      <c r="B39" s="9"/>
      <c r="C39" s="163"/>
      <c r="D39" s="101"/>
      <c r="E39" s="101"/>
      <c r="F39" s="101"/>
      <c r="G39" s="101"/>
      <c r="H39" s="101"/>
      <c r="I39" s="102"/>
    </row>
    <row r="40" spans="1:9" ht="15" customHeight="1" x14ac:dyDescent="0.25">
      <c r="A40" s="103" t="s">
        <v>16</v>
      </c>
      <c r="B40" s="104"/>
      <c r="C40" s="97"/>
      <c r="D40" s="67" t="s">
        <v>32</v>
      </c>
      <c r="E40" s="67" t="s">
        <v>43</v>
      </c>
      <c r="F40" s="67" t="s">
        <v>12</v>
      </c>
      <c r="G40" s="67"/>
      <c r="H40" s="130"/>
      <c r="I40" s="105" t="s">
        <v>20</v>
      </c>
    </row>
    <row r="41" spans="1:9" ht="15" customHeight="1" x14ac:dyDescent="0.25">
      <c r="A41" s="103"/>
      <c r="B41" s="104"/>
      <c r="C41" s="98"/>
      <c r="D41" s="68"/>
      <c r="E41" s="68"/>
      <c r="F41" s="68"/>
      <c r="G41" s="68"/>
      <c r="H41" s="131"/>
      <c r="I41" s="105"/>
    </row>
    <row r="42" spans="1:9" ht="15.75" x14ac:dyDescent="0.25">
      <c r="A42" s="118" t="str">
        <f>A32</f>
        <v>RUA 1</v>
      </c>
      <c r="B42" s="119"/>
      <c r="C42" s="59"/>
      <c r="D42" s="22">
        <f>D32</f>
        <v>70.3</v>
      </c>
      <c r="E42" s="5">
        <f>E32</f>
        <v>8.8000000000000007</v>
      </c>
      <c r="F42" s="5">
        <v>1</v>
      </c>
      <c r="G42" s="5"/>
      <c r="H42" s="5"/>
      <c r="I42" s="7">
        <f>D42*E42*F42</f>
        <v>618.64</v>
      </c>
    </row>
    <row r="43" spans="1:9" ht="15.75" x14ac:dyDescent="0.25">
      <c r="A43" s="118" t="str">
        <f>A33</f>
        <v>RUA 2</v>
      </c>
      <c r="B43" s="119"/>
      <c r="C43" s="51" t="str">
        <f>C33</f>
        <v>LARGURA =( 6,00+4,50+6,00)/3</v>
      </c>
      <c r="D43" s="22">
        <f>D33</f>
        <v>15</v>
      </c>
      <c r="E43" s="5">
        <f>E33</f>
        <v>6</v>
      </c>
      <c r="F43" s="5">
        <v>1</v>
      </c>
      <c r="G43" s="5"/>
      <c r="H43" s="5"/>
      <c r="I43" s="7">
        <f>D43*E43*F43</f>
        <v>90</v>
      </c>
    </row>
    <row r="44" spans="1:9" ht="15.75" x14ac:dyDescent="0.25">
      <c r="A44" s="118"/>
      <c r="B44" s="119"/>
      <c r="C44" s="59"/>
      <c r="D44" s="58" t="s">
        <v>28</v>
      </c>
      <c r="E44" s="58" t="s">
        <v>12</v>
      </c>
      <c r="F44" s="58"/>
      <c r="G44" s="58"/>
      <c r="H44" s="5"/>
      <c r="I44" s="7"/>
    </row>
    <row r="45" spans="1:9" ht="15.75" x14ac:dyDescent="0.25">
      <c r="A45" s="118" t="str">
        <f>A35</f>
        <v>RUA 3 / ROTATÓRIA</v>
      </c>
      <c r="B45" s="119"/>
      <c r="C45" s="59"/>
      <c r="D45" s="53">
        <f>D35</f>
        <v>302.8</v>
      </c>
      <c r="E45" s="22">
        <v>1</v>
      </c>
      <c r="F45" s="22"/>
      <c r="G45" s="58"/>
      <c r="H45" s="5"/>
      <c r="I45" s="7">
        <f>D45*E45</f>
        <v>302.8</v>
      </c>
    </row>
    <row r="46" spans="1:9" ht="15.75" x14ac:dyDescent="0.25">
      <c r="A46" s="120" t="s">
        <v>8</v>
      </c>
      <c r="B46" s="121"/>
      <c r="C46" s="121"/>
      <c r="D46" s="121"/>
      <c r="E46" s="121"/>
      <c r="F46" s="121"/>
      <c r="G46" s="121"/>
      <c r="H46" s="121"/>
      <c r="I46" s="8">
        <f>SUM(I42:I45)</f>
        <v>1011.44</v>
      </c>
    </row>
    <row r="47" spans="1:9" ht="15.75" x14ac:dyDescent="0.25">
      <c r="A47" s="167"/>
      <c r="B47" s="168"/>
      <c r="C47" s="168"/>
      <c r="D47" s="168"/>
      <c r="E47" s="168"/>
      <c r="F47" s="168"/>
      <c r="G47" s="168"/>
      <c r="H47" s="168"/>
      <c r="I47" s="169"/>
    </row>
    <row r="48" spans="1:9" ht="15.75" x14ac:dyDescent="0.25">
      <c r="A48" s="1" t="s">
        <v>1</v>
      </c>
      <c r="B48" s="2" t="s">
        <v>21</v>
      </c>
      <c r="C48" s="163"/>
      <c r="D48" s="101" t="s">
        <v>47</v>
      </c>
      <c r="E48" s="101"/>
      <c r="F48" s="101"/>
      <c r="G48" s="101"/>
      <c r="H48" s="101"/>
      <c r="I48" s="102"/>
    </row>
    <row r="49" spans="1:9" ht="15.75" x14ac:dyDescent="0.25">
      <c r="A49" s="1" t="s">
        <v>4</v>
      </c>
      <c r="B49" s="3"/>
      <c r="C49" s="163"/>
      <c r="D49" s="101"/>
      <c r="E49" s="101"/>
      <c r="F49" s="101"/>
      <c r="G49" s="101"/>
      <c r="H49" s="101"/>
      <c r="I49" s="102"/>
    </row>
    <row r="50" spans="1:9" ht="15" customHeight="1" x14ac:dyDescent="0.25">
      <c r="A50" s="103" t="s">
        <v>16</v>
      </c>
      <c r="B50" s="104"/>
      <c r="C50" s="97"/>
      <c r="D50" s="67" t="s">
        <v>32</v>
      </c>
      <c r="E50" s="67" t="s">
        <v>43</v>
      </c>
      <c r="F50" s="67" t="s">
        <v>18</v>
      </c>
      <c r="G50" s="67" t="s">
        <v>12</v>
      </c>
      <c r="H50" s="69"/>
      <c r="I50" s="105" t="s">
        <v>19</v>
      </c>
    </row>
    <row r="51" spans="1:9" ht="15" customHeight="1" x14ac:dyDescent="0.25">
      <c r="A51" s="103"/>
      <c r="B51" s="104"/>
      <c r="C51" s="98"/>
      <c r="D51" s="68"/>
      <c r="E51" s="68"/>
      <c r="F51" s="68"/>
      <c r="G51" s="68"/>
      <c r="H51" s="69"/>
      <c r="I51" s="105"/>
    </row>
    <row r="52" spans="1:9" ht="15" customHeight="1" x14ac:dyDescent="0.25">
      <c r="A52" s="118" t="str">
        <f>A42</f>
        <v>RUA 1</v>
      </c>
      <c r="B52" s="119"/>
      <c r="C52" s="59"/>
      <c r="D52" s="22">
        <f>D42</f>
        <v>70.3</v>
      </c>
      <c r="E52" s="5">
        <f>E42</f>
        <v>8.8000000000000007</v>
      </c>
      <c r="F52" s="5">
        <v>0.15</v>
      </c>
      <c r="G52" s="5">
        <v>1</v>
      </c>
      <c r="H52" s="5"/>
      <c r="I52" s="7">
        <f>D52*E52*F52*G52</f>
        <v>92.795999999999992</v>
      </c>
    </row>
    <row r="53" spans="1:9" ht="15" customHeight="1" x14ac:dyDescent="0.25">
      <c r="A53" s="118" t="str">
        <f>A43</f>
        <v>RUA 2</v>
      </c>
      <c r="B53" s="119"/>
      <c r="C53" s="51" t="str">
        <f>C43</f>
        <v>LARGURA =( 6,00+4,50+6,00)/3</v>
      </c>
      <c r="D53" s="22">
        <f>D43</f>
        <v>15</v>
      </c>
      <c r="E53" s="5">
        <f>E43</f>
        <v>6</v>
      </c>
      <c r="F53" s="5">
        <v>0.15</v>
      </c>
      <c r="G53" s="5">
        <v>1</v>
      </c>
      <c r="H53" s="5"/>
      <c r="I53" s="7">
        <f>D53*E53*F53*G53</f>
        <v>13.5</v>
      </c>
    </row>
    <row r="54" spans="1:9" ht="15" customHeight="1" x14ac:dyDescent="0.25">
      <c r="A54" s="118"/>
      <c r="B54" s="119"/>
      <c r="C54" s="59"/>
      <c r="D54" s="58" t="s">
        <v>28</v>
      </c>
      <c r="E54" s="58" t="s">
        <v>18</v>
      </c>
      <c r="F54" s="58" t="s">
        <v>12</v>
      </c>
      <c r="G54" s="58"/>
      <c r="H54" s="5"/>
      <c r="I54" s="7"/>
    </row>
    <row r="55" spans="1:9" ht="15.75" x14ac:dyDescent="0.25">
      <c r="A55" s="118" t="str">
        <f>A45</f>
        <v>RUA 3 / ROTATÓRIA</v>
      </c>
      <c r="B55" s="119"/>
      <c r="C55" s="59"/>
      <c r="D55" s="53">
        <f>D45</f>
        <v>302.8</v>
      </c>
      <c r="E55" s="53">
        <v>0.15</v>
      </c>
      <c r="F55" s="22">
        <v>1</v>
      </c>
      <c r="G55" s="58"/>
      <c r="H55" s="5"/>
      <c r="I55" s="7">
        <f>D55*E55*F55</f>
        <v>45.42</v>
      </c>
    </row>
    <row r="56" spans="1:9" ht="15.75" x14ac:dyDescent="0.25">
      <c r="A56" s="120" t="s">
        <v>8</v>
      </c>
      <c r="B56" s="121"/>
      <c r="C56" s="121"/>
      <c r="D56" s="121"/>
      <c r="E56" s="121"/>
      <c r="F56" s="121"/>
      <c r="G56" s="121"/>
      <c r="H56" s="121"/>
      <c r="I56" s="10">
        <f>SUM(I52:I55)</f>
        <v>151.71600000000001</v>
      </c>
    </row>
    <row r="57" spans="1:9" ht="15.75" x14ac:dyDescent="0.25">
      <c r="A57" s="115"/>
      <c r="B57" s="116"/>
      <c r="C57" s="116"/>
      <c r="D57" s="116"/>
      <c r="E57" s="116"/>
      <c r="F57" s="116"/>
      <c r="G57" s="116"/>
      <c r="H57" s="116"/>
      <c r="I57" s="117"/>
    </row>
    <row r="58" spans="1:9" ht="15.75" x14ac:dyDescent="0.25">
      <c r="A58" s="82" t="s">
        <v>22</v>
      </c>
      <c r="B58" s="83"/>
      <c r="C58" s="83"/>
      <c r="D58" s="83"/>
      <c r="E58" s="83"/>
      <c r="F58" s="83"/>
      <c r="G58" s="83"/>
      <c r="H58" s="83"/>
      <c r="I58" s="84"/>
    </row>
    <row r="59" spans="1:9" ht="15.75" x14ac:dyDescent="0.25">
      <c r="A59" s="122"/>
      <c r="B59" s="123"/>
      <c r="C59" s="123"/>
      <c r="D59" s="123"/>
      <c r="E59" s="123"/>
      <c r="F59" s="123"/>
      <c r="G59" s="123"/>
      <c r="H59" s="123"/>
      <c r="I59" s="124"/>
    </row>
    <row r="60" spans="1:9" ht="15.75" x14ac:dyDescent="0.25">
      <c r="A60" s="1" t="s">
        <v>1</v>
      </c>
      <c r="B60" s="11" t="s">
        <v>23</v>
      </c>
      <c r="C60" s="85"/>
      <c r="D60" s="125" t="s">
        <v>48</v>
      </c>
      <c r="E60" s="126"/>
      <c r="F60" s="126"/>
      <c r="G60" s="126"/>
      <c r="H60" s="126"/>
      <c r="I60" s="127"/>
    </row>
    <row r="61" spans="1:9" ht="15.75" x14ac:dyDescent="0.25">
      <c r="A61" s="1" t="s">
        <v>4</v>
      </c>
      <c r="B61" s="3"/>
      <c r="C61" s="86"/>
      <c r="D61" s="126"/>
      <c r="E61" s="126"/>
      <c r="F61" s="126"/>
      <c r="G61" s="126"/>
      <c r="H61" s="126"/>
      <c r="I61" s="127"/>
    </row>
    <row r="62" spans="1:9" x14ac:dyDescent="0.25">
      <c r="A62" s="103" t="s">
        <v>16</v>
      </c>
      <c r="B62" s="104"/>
      <c r="C62" s="97"/>
      <c r="D62" s="67" t="s">
        <v>32</v>
      </c>
      <c r="E62" s="67" t="s">
        <v>33</v>
      </c>
      <c r="F62" s="67" t="s">
        <v>12</v>
      </c>
      <c r="G62" s="67"/>
      <c r="H62" s="69"/>
      <c r="I62" s="105" t="s">
        <v>20</v>
      </c>
    </row>
    <row r="63" spans="1:9" x14ac:dyDescent="0.25">
      <c r="A63" s="103"/>
      <c r="B63" s="104"/>
      <c r="C63" s="98"/>
      <c r="D63" s="68"/>
      <c r="E63" s="68"/>
      <c r="F63" s="68"/>
      <c r="G63" s="68"/>
      <c r="H63" s="69"/>
      <c r="I63" s="105"/>
    </row>
    <row r="64" spans="1:9" ht="15" customHeight="1" x14ac:dyDescent="0.25">
      <c r="A64" s="118" t="str">
        <f>A52</f>
        <v>RUA 1</v>
      </c>
      <c r="B64" s="119"/>
      <c r="C64" s="59"/>
      <c r="D64" s="22">
        <f>D52</f>
        <v>70.3</v>
      </c>
      <c r="E64" s="5">
        <f>E52-0.9</f>
        <v>7.9</v>
      </c>
      <c r="F64" s="5">
        <v>1</v>
      </c>
      <c r="G64" s="5"/>
      <c r="H64" s="5"/>
      <c r="I64" s="7">
        <f>D64*E64*F64</f>
        <v>555.37</v>
      </c>
    </row>
    <row r="65" spans="1:10" ht="15" customHeight="1" x14ac:dyDescent="0.25">
      <c r="A65" s="118" t="str">
        <f>A53</f>
        <v>RUA 2</v>
      </c>
      <c r="B65" s="119"/>
      <c r="C65" s="51" t="str">
        <f>C53</f>
        <v>LARGURA =( 6,00+4,50+6,00)/3</v>
      </c>
      <c r="D65" s="22">
        <f>D53</f>
        <v>15</v>
      </c>
      <c r="E65" s="5">
        <f>E53-0.9</f>
        <v>5.0999999999999996</v>
      </c>
      <c r="F65" s="5">
        <v>1</v>
      </c>
      <c r="G65" s="5"/>
      <c r="H65" s="5"/>
      <c r="I65" s="7">
        <f>D65*E65*F65</f>
        <v>76.5</v>
      </c>
    </row>
    <row r="66" spans="1:10" ht="15.75" x14ac:dyDescent="0.25">
      <c r="A66" s="118"/>
      <c r="B66" s="119"/>
      <c r="C66" s="59"/>
      <c r="D66" s="58" t="s">
        <v>41</v>
      </c>
      <c r="E66" s="58" t="s">
        <v>12</v>
      </c>
      <c r="F66" s="58"/>
      <c r="G66" s="58"/>
      <c r="H66" s="5"/>
      <c r="I66" s="7"/>
    </row>
    <row r="67" spans="1:10" ht="15.75" x14ac:dyDescent="0.25">
      <c r="A67" s="118" t="str">
        <f>A55</f>
        <v>RUA 3 / ROTATÓRIA</v>
      </c>
      <c r="B67" s="119"/>
      <c r="C67" s="59"/>
      <c r="D67" s="53">
        <v>260.89</v>
      </c>
      <c r="E67" s="22">
        <v>1</v>
      </c>
      <c r="F67" s="22"/>
      <c r="G67" s="58"/>
      <c r="H67" s="5"/>
      <c r="I67" s="7">
        <f>D67*E67</f>
        <v>260.89</v>
      </c>
    </row>
    <row r="68" spans="1:10" ht="15.75" customHeight="1" x14ac:dyDescent="0.25">
      <c r="A68" s="120" t="s">
        <v>8</v>
      </c>
      <c r="B68" s="121"/>
      <c r="C68" s="121"/>
      <c r="D68" s="121"/>
      <c r="E68" s="121"/>
      <c r="F68" s="121"/>
      <c r="G68" s="121"/>
      <c r="H68" s="121"/>
      <c r="I68" s="10">
        <f>SUM(I64:I67)</f>
        <v>892.76</v>
      </c>
    </row>
    <row r="69" spans="1:10" ht="15.75" x14ac:dyDescent="0.25">
      <c r="A69" s="79"/>
      <c r="B69" s="80"/>
      <c r="C69" s="80"/>
      <c r="D69" s="80"/>
      <c r="E69" s="80"/>
      <c r="F69" s="80"/>
      <c r="G69" s="80"/>
      <c r="H69" s="80"/>
      <c r="I69" s="81"/>
    </row>
    <row r="70" spans="1:10" ht="15.75" x14ac:dyDescent="0.25">
      <c r="A70" s="82" t="s">
        <v>24</v>
      </c>
      <c r="B70" s="83"/>
      <c r="C70" s="83"/>
      <c r="D70" s="83"/>
      <c r="E70" s="83"/>
      <c r="F70" s="83"/>
      <c r="G70" s="83"/>
      <c r="H70" s="83"/>
      <c r="I70" s="84"/>
    </row>
    <row r="71" spans="1:10" ht="15.75" x14ac:dyDescent="0.25">
      <c r="A71" s="55"/>
      <c r="B71" s="56"/>
      <c r="C71" s="47"/>
      <c r="D71" s="56"/>
      <c r="E71" s="56"/>
      <c r="F71" s="56"/>
      <c r="G71" s="56"/>
      <c r="H71" s="56"/>
      <c r="I71" s="57"/>
    </row>
    <row r="72" spans="1:10" ht="15.75" x14ac:dyDescent="0.25">
      <c r="A72" s="1" t="s">
        <v>1</v>
      </c>
      <c r="B72" s="2" t="s">
        <v>25</v>
      </c>
      <c r="C72" s="85"/>
      <c r="D72" s="87" t="s">
        <v>34</v>
      </c>
      <c r="E72" s="88"/>
      <c r="F72" s="88"/>
      <c r="G72" s="88"/>
      <c r="H72" s="88"/>
      <c r="I72" s="89"/>
    </row>
    <row r="73" spans="1:10" ht="15.75" x14ac:dyDescent="0.25">
      <c r="A73" s="1" t="s">
        <v>4</v>
      </c>
      <c r="B73" s="3"/>
      <c r="C73" s="86"/>
      <c r="D73" s="90"/>
      <c r="E73" s="91"/>
      <c r="F73" s="91"/>
      <c r="G73" s="91"/>
      <c r="H73" s="91"/>
      <c r="I73" s="92"/>
      <c r="J73" s="30"/>
    </row>
    <row r="74" spans="1:10" x14ac:dyDescent="0.25">
      <c r="A74" s="93" t="s">
        <v>5</v>
      </c>
      <c r="B74" s="94"/>
      <c r="C74" s="97"/>
      <c r="D74" s="67" t="s">
        <v>17</v>
      </c>
      <c r="E74" s="99" t="s">
        <v>12</v>
      </c>
      <c r="F74" s="67"/>
      <c r="G74" s="67"/>
      <c r="H74" s="99"/>
      <c r="I74" s="77" t="s">
        <v>44</v>
      </c>
      <c r="J74" s="30"/>
    </row>
    <row r="75" spans="1:10" x14ac:dyDescent="0.25">
      <c r="A75" s="95"/>
      <c r="B75" s="96"/>
      <c r="C75" s="98"/>
      <c r="D75" s="68"/>
      <c r="E75" s="100"/>
      <c r="F75" s="68"/>
      <c r="G75" s="68"/>
      <c r="H75" s="100"/>
      <c r="I75" s="78"/>
      <c r="J75" s="30"/>
    </row>
    <row r="76" spans="1:10" ht="15.75" x14ac:dyDescent="0.25">
      <c r="A76" s="70" t="str">
        <f>A64</f>
        <v>RUA 1</v>
      </c>
      <c r="B76" s="71"/>
      <c r="C76" s="23"/>
      <c r="D76" s="22">
        <v>70.3</v>
      </c>
      <c r="E76" s="22">
        <v>2</v>
      </c>
      <c r="F76" s="22"/>
      <c r="G76" s="49"/>
      <c r="H76" s="48"/>
      <c r="I76" s="34">
        <f>D76*E76</f>
        <v>140.6</v>
      </c>
      <c r="J76" s="30"/>
    </row>
    <row r="77" spans="1:10" ht="15.75" x14ac:dyDescent="0.25">
      <c r="A77" s="70" t="str">
        <f>A65</f>
        <v>RUA 2</v>
      </c>
      <c r="B77" s="71"/>
      <c r="C77" s="23" t="s">
        <v>57</v>
      </c>
      <c r="D77" s="22">
        <f>15+14.69</f>
        <v>29.689999999999998</v>
      </c>
      <c r="E77" s="22">
        <v>1</v>
      </c>
      <c r="F77" s="22"/>
      <c r="G77" s="49"/>
      <c r="H77" s="48"/>
      <c r="I77" s="34">
        <f t="shared" ref="I77:I78" si="1">D77*E77</f>
        <v>29.689999999999998</v>
      </c>
      <c r="J77" s="30"/>
    </row>
    <row r="78" spans="1:10" ht="15.75" x14ac:dyDescent="0.25">
      <c r="A78" s="72" t="str">
        <f>A67</f>
        <v>RUA 3 / ROTATÓRIA</v>
      </c>
      <c r="B78" s="73"/>
      <c r="C78" s="12" t="s">
        <v>59</v>
      </c>
      <c r="D78" s="24">
        <f>16.9+21.2+3.37+8+2.99</f>
        <v>52.459999999999994</v>
      </c>
      <c r="E78" s="24">
        <v>1</v>
      </c>
      <c r="F78" s="24"/>
      <c r="G78" s="49"/>
      <c r="H78" s="50"/>
      <c r="I78" s="34">
        <f t="shared" si="1"/>
        <v>52.459999999999994</v>
      </c>
      <c r="J78" s="30"/>
    </row>
    <row r="79" spans="1:10" ht="15.75" x14ac:dyDescent="0.25">
      <c r="A79" s="74" t="s">
        <v>8</v>
      </c>
      <c r="B79" s="75"/>
      <c r="C79" s="75"/>
      <c r="D79" s="75"/>
      <c r="E79" s="75"/>
      <c r="F79" s="75"/>
      <c r="G79" s="75"/>
      <c r="H79" s="76"/>
      <c r="I79" s="8">
        <f>ROUND(SUM(I76:I78),2)</f>
        <v>222.75</v>
      </c>
    </row>
    <row r="80" spans="1:10" ht="15.75" x14ac:dyDescent="0.25">
      <c r="A80" s="79"/>
      <c r="B80" s="80"/>
      <c r="C80" s="80"/>
      <c r="D80" s="80"/>
      <c r="E80" s="80"/>
      <c r="F80" s="80"/>
      <c r="G80" s="80"/>
      <c r="H80" s="80"/>
      <c r="I80" s="81"/>
    </row>
    <row r="81" spans="1:9" ht="15.75" x14ac:dyDescent="0.25">
      <c r="A81" s="1" t="s">
        <v>1</v>
      </c>
      <c r="B81" s="2" t="s">
        <v>49</v>
      </c>
      <c r="C81" s="85"/>
      <c r="D81" s="87" t="s">
        <v>36</v>
      </c>
      <c r="E81" s="88"/>
      <c r="F81" s="88"/>
      <c r="G81" s="88"/>
      <c r="H81" s="88"/>
      <c r="I81" s="89"/>
    </row>
    <row r="82" spans="1:9" ht="15.75" x14ac:dyDescent="0.25">
      <c r="A82" s="1" t="s">
        <v>4</v>
      </c>
      <c r="B82" s="3"/>
      <c r="C82" s="86"/>
      <c r="D82" s="90"/>
      <c r="E82" s="91"/>
      <c r="F82" s="91"/>
      <c r="G82" s="91"/>
      <c r="H82" s="91"/>
      <c r="I82" s="92"/>
    </row>
    <row r="83" spans="1:9" x14ac:dyDescent="0.25">
      <c r="A83" s="93" t="s">
        <v>5</v>
      </c>
      <c r="B83" s="94"/>
      <c r="C83" s="97"/>
      <c r="D83" s="67" t="s">
        <v>17</v>
      </c>
      <c r="E83" s="99" t="s">
        <v>12</v>
      </c>
      <c r="F83" s="67"/>
      <c r="G83" s="67"/>
      <c r="H83" s="99"/>
      <c r="I83" s="77" t="s">
        <v>35</v>
      </c>
    </row>
    <row r="84" spans="1:9" x14ac:dyDescent="0.25">
      <c r="A84" s="95"/>
      <c r="B84" s="96"/>
      <c r="C84" s="98"/>
      <c r="D84" s="68"/>
      <c r="E84" s="100"/>
      <c r="F84" s="68"/>
      <c r="G84" s="68"/>
      <c r="H84" s="100"/>
      <c r="I84" s="78"/>
    </row>
    <row r="85" spans="1:9" ht="15.75" x14ac:dyDescent="0.25">
      <c r="A85" s="72" t="str">
        <f>A78</f>
        <v>RUA 3 / ROTATÓRIA</v>
      </c>
      <c r="B85" s="73"/>
      <c r="C85" s="12" t="s">
        <v>58</v>
      </c>
      <c r="D85" s="24">
        <f>5.97+8.55+7.14</f>
        <v>21.66</v>
      </c>
      <c r="E85" s="24">
        <v>1</v>
      </c>
      <c r="F85" s="24"/>
      <c r="G85" s="49"/>
      <c r="H85" s="50"/>
      <c r="I85" s="34">
        <f>D85*E85</f>
        <v>21.66</v>
      </c>
    </row>
    <row r="86" spans="1:9" ht="15.75" x14ac:dyDescent="0.25">
      <c r="A86" s="74" t="s">
        <v>8</v>
      </c>
      <c r="B86" s="75"/>
      <c r="C86" s="75"/>
      <c r="D86" s="75"/>
      <c r="E86" s="75"/>
      <c r="F86" s="75"/>
      <c r="G86" s="75"/>
      <c r="H86" s="76"/>
      <c r="I86" s="8">
        <f>ROUND(SUM(I85:I85),2)</f>
        <v>21.66</v>
      </c>
    </row>
    <row r="87" spans="1:9" ht="15.75" x14ac:dyDescent="0.25">
      <c r="A87" s="79"/>
      <c r="B87" s="80"/>
      <c r="C87" s="80"/>
      <c r="D87" s="80"/>
      <c r="E87" s="80"/>
      <c r="F87" s="80"/>
      <c r="G87" s="80"/>
      <c r="H87" s="80"/>
      <c r="I87" s="81"/>
    </row>
    <row r="88" spans="1:9" ht="15.75" x14ac:dyDescent="0.25">
      <c r="A88" s="1" t="s">
        <v>1</v>
      </c>
      <c r="B88" s="2" t="s">
        <v>50</v>
      </c>
      <c r="C88" s="85"/>
      <c r="D88" s="87" t="s">
        <v>27</v>
      </c>
      <c r="E88" s="88"/>
      <c r="F88" s="88"/>
      <c r="G88" s="88"/>
      <c r="H88" s="88"/>
      <c r="I88" s="89"/>
    </row>
    <row r="89" spans="1:9" ht="15.75" x14ac:dyDescent="0.25">
      <c r="A89" s="1" t="s">
        <v>4</v>
      </c>
      <c r="B89" s="3"/>
      <c r="C89" s="86"/>
      <c r="D89" s="90"/>
      <c r="E89" s="91"/>
      <c r="F89" s="91"/>
      <c r="G89" s="91"/>
      <c r="H89" s="91"/>
      <c r="I89" s="92"/>
    </row>
    <row r="90" spans="1:9" ht="15.75" x14ac:dyDescent="0.25">
      <c r="A90" s="113" t="s">
        <v>16</v>
      </c>
      <c r="B90" s="114"/>
      <c r="C90" s="59"/>
      <c r="D90" s="58" t="s">
        <v>17</v>
      </c>
      <c r="E90" s="50" t="s">
        <v>12</v>
      </c>
      <c r="F90" s="58"/>
      <c r="G90" s="58"/>
      <c r="H90" s="58"/>
      <c r="I90" s="54" t="s">
        <v>26</v>
      </c>
    </row>
    <row r="91" spans="1:9" ht="15.75" x14ac:dyDescent="0.25">
      <c r="A91" s="111" t="str">
        <f>A76</f>
        <v>RUA 1</v>
      </c>
      <c r="B91" s="112"/>
      <c r="C91" s="23"/>
      <c r="D91" s="22">
        <v>8.8000000000000007</v>
      </c>
      <c r="E91" s="22">
        <v>1</v>
      </c>
      <c r="F91" s="6"/>
      <c r="G91" s="6"/>
      <c r="H91" s="6"/>
      <c r="I91" s="13">
        <f>D91*E91</f>
        <v>8.8000000000000007</v>
      </c>
    </row>
    <row r="92" spans="1:9" ht="15.75" x14ac:dyDescent="0.25">
      <c r="A92" s="111" t="str">
        <f>A77</f>
        <v>RUA 2</v>
      </c>
      <c r="B92" s="112"/>
      <c r="C92" s="23"/>
      <c r="D92" s="22">
        <v>6</v>
      </c>
      <c r="E92" s="22">
        <v>1</v>
      </c>
      <c r="F92" s="6"/>
      <c r="G92" s="6"/>
      <c r="H92" s="6"/>
      <c r="I92" s="13">
        <f t="shared" ref="I92:I93" si="2">D92*E92</f>
        <v>6</v>
      </c>
    </row>
    <row r="93" spans="1:9" ht="15.75" x14ac:dyDescent="0.25">
      <c r="A93" s="106" t="str">
        <f>A78</f>
        <v>RUA 3 / ROTATÓRIA</v>
      </c>
      <c r="B93" s="107"/>
      <c r="C93" s="12"/>
      <c r="D93" s="24">
        <v>6.5</v>
      </c>
      <c r="E93" s="24">
        <v>1</v>
      </c>
      <c r="F93" s="6"/>
      <c r="G93" s="6"/>
      <c r="H93" s="6"/>
      <c r="I93" s="13">
        <f t="shared" si="2"/>
        <v>6.5</v>
      </c>
    </row>
    <row r="94" spans="1:9" ht="15.75" x14ac:dyDescent="0.25">
      <c r="A94" s="74" t="s">
        <v>8</v>
      </c>
      <c r="B94" s="75"/>
      <c r="C94" s="75"/>
      <c r="D94" s="75"/>
      <c r="E94" s="75"/>
      <c r="F94" s="75"/>
      <c r="G94" s="75"/>
      <c r="H94" s="76"/>
      <c r="I94" s="8">
        <f>SUM(I91:I93)</f>
        <v>21.3</v>
      </c>
    </row>
    <row r="95" spans="1:9" ht="15.75" x14ac:dyDescent="0.25">
      <c r="A95" s="108"/>
      <c r="B95" s="109"/>
      <c r="C95" s="109"/>
      <c r="D95" s="109"/>
      <c r="E95" s="109"/>
      <c r="F95" s="109"/>
      <c r="G95" s="109"/>
      <c r="H95" s="109"/>
      <c r="I95" s="110"/>
    </row>
    <row r="96" spans="1:9" x14ac:dyDescent="0.25">
      <c r="A96" s="35"/>
      <c r="B96" s="30"/>
      <c r="C96" s="30"/>
      <c r="D96" s="30"/>
      <c r="E96" s="30"/>
      <c r="F96" s="30"/>
      <c r="G96" s="30"/>
      <c r="H96" s="30"/>
      <c r="I96" s="36"/>
    </row>
    <row r="97" spans="1:9" x14ac:dyDescent="0.25">
      <c r="A97" s="35"/>
      <c r="B97" s="30"/>
      <c r="C97" s="30"/>
      <c r="D97" s="30"/>
      <c r="E97" s="30"/>
      <c r="F97" s="30"/>
      <c r="G97" s="30"/>
      <c r="H97" s="30"/>
      <c r="I97" s="36"/>
    </row>
    <row r="98" spans="1:9" x14ac:dyDescent="0.25">
      <c r="A98" s="35"/>
      <c r="B98" s="30"/>
      <c r="C98" s="30"/>
      <c r="D98" s="30"/>
      <c r="E98" s="30"/>
      <c r="F98" s="30"/>
      <c r="G98" s="30"/>
      <c r="H98" s="30"/>
      <c r="I98" s="36"/>
    </row>
    <row r="99" spans="1:9" ht="15.75" x14ac:dyDescent="0.25">
      <c r="A99" s="35"/>
      <c r="B99" s="37"/>
      <c r="C99" s="37"/>
      <c r="D99" s="37"/>
      <c r="E99" s="37"/>
      <c r="F99" s="37"/>
      <c r="G99" s="37"/>
      <c r="H99" s="37"/>
      <c r="I99" s="36"/>
    </row>
    <row r="100" spans="1:9" ht="15.75" x14ac:dyDescent="0.25">
      <c r="A100" s="35"/>
      <c r="B100" s="38"/>
      <c r="C100" s="38"/>
      <c r="D100" s="38"/>
      <c r="E100" s="38"/>
      <c r="F100" s="38"/>
      <c r="G100" s="38"/>
      <c r="H100" s="38"/>
      <c r="I100" s="39"/>
    </row>
    <row r="101" spans="1:9" ht="15.75" x14ac:dyDescent="0.25">
      <c r="A101" s="35"/>
      <c r="B101" s="38"/>
      <c r="C101" s="38"/>
      <c r="D101" s="38"/>
      <c r="E101" s="38"/>
      <c r="F101" s="25"/>
      <c r="G101" s="25"/>
      <c r="H101" s="25"/>
      <c r="I101" s="39"/>
    </row>
    <row r="102" spans="1:9" ht="15.75" x14ac:dyDescent="0.25">
      <c r="A102" s="35"/>
      <c r="B102" s="153" t="s">
        <v>52</v>
      </c>
      <c r="C102" s="153"/>
      <c r="D102" s="153"/>
      <c r="E102" s="38"/>
      <c r="F102" s="155" t="s">
        <v>51</v>
      </c>
      <c r="G102" s="155"/>
      <c r="H102" s="155"/>
      <c r="I102" s="40"/>
    </row>
    <row r="103" spans="1:9" ht="15.75" x14ac:dyDescent="0.25">
      <c r="A103" s="35"/>
      <c r="B103" s="154" t="s">
        <v>53</v>
      </c>
      <c r="C103" s="154"/>
      <c r="D103" s="154"/>
      <c r="E103" s="38"/>
      <c r="F103" s="41"/>
      <c r="G103" s="41"/>
      <c r="H103" s="41"/>
      <c r="I103" s="40"/>
    </row>
    <row r="104" spans="1:9" ht="15.75" x14ac:dyDescent="0.25">
      <c r="A104" s="35"/>
      <c r="B104" s="38"/>
      <c r="C104" s="38"/>
      <c r="D104" s="38"/>
      <c r="E104" s="38"/>
      <c r="F104" s="38"/>
      <c r="G104" s="38"/>
      <c r="H104" s="38"/>
      <c r="I104" s="39"/>
    </row>
    <row r="105" spans="1:9" ht="16.5" thickBot="1" x14ac:dyDescent="0.3">
      <c r="A105" s="42"/>
      <c r="B105" s="44"/>
      <c r="C105" s="44"/>
      <c r="D105" s="44"/>
      <c r="E105" s="44"/>
      <c r="F105" s="44"/>
      <c r="G105" s="44"/>
      <c r="H105" s="44"/>
      <c r="I105" s="43"/>
    </row>
    <row r="106" spans="1:9" x14ac:dyDescent="0.25">
      <c r="A106" s="35"/>
      <c r="B106" s="30"/>
      <c r="C106" s="30"/>
      <c r="D106" s="30"/>
      <c r="E106" s="30"/>
      <c r="F106" s="30"/>
      <c r="G106" s="30"/>
      <c r="H106" s="30"/>
      <c r="I106" s="30"/>
    </row>
    <row r="107" spans="1:9" x14ac:dyDescent="0.25">
      <c r="A107" s="30"/>
      <c r="B107" s="30"/>
      <c r="C107" s="30"/>
      <c r="D107" s="30"/>
      <c r="E107" s="30"/>
      <c r="F107" s="30"/>
      <c r="G107" s="30"/>
      <c r="H107" s="30"/>
      <c r="I107" s="30"/>
    </row>
    <row r="108" spans="1:9" x14ac:dyDescent="0.25">
      <c r="A108" s="30"/>
      <c r="B108" s="30"/>
      <c r="C108" s="30"/>
      <c r="D108" s="30"/>
      <c r="E108" s="30"/>
      <c r="F108" s="30"/>
      <c r="G108" s="30"/>
      <c r="H108" s="30"/>
      <c r="I108" s="30"/>
    </row>
    <row r="109" spans="1:9" x14ac:dyDescent="0.25">
      <c r="A109" s="30"/>
      <c r="B109" s="30"/>
      <c r="C109" s="30"/>
      <c r="D109" s="30"/>
      <c r="E109" s="30"/>
      <c r="F109" s="30"/>
      <c r="G109" s="30"/>
      <c r="H109" s="30"/>
      <c r="I109" s="30"/>
    </row>
    <row r="110" spans="1:9" x14ac:dyDescent="0.25">
      <c r="A110" s="30"/>
      <c r="B110" s="30"/>
      <c r="C110" s="30"/>
      <c r="D110" s="30"/>
      <c r="E110" s="30"/>
      <c r="F110" s="30"/>
      <c r="G110" s="30"/>
      <c r="H110" s="30"/>
      <c r="I110" s="30"/>
    </row>
    <row r="111" spans="1:9" x14ac:dyDescent="0.25">
      <c r="A111" s="30"/>
      <c r="B111" s="30"/>
      <c r="C111" s="30"/>
      <c r="D111" s="30"/>
      <c r="E111" s="30"/>
      <c r="F111" s="30"/>
      <c r="G111" s="30"/>
      <c r="H111" s="30"/>
      <c r="I111" s="30"/>
    </row>
    <row r="112" spans="1:9" x14ac:dyDescent="0.25">
      <c r="A112" s="30"/>
      <c r="B112" s="30"/>
      <c r="C112" s="30"/>
      <c r="D112" s="30"/>
      <c r="E112" s="30"/>
      <c r="F112" s="30"/>
      <c r="G112" s="30"/>
      <c r="H112" s="30"/>
      <c r="I112" s="30"/>
    </row>
    <row r="113" spans="1:9" x14ac:dyDescent="0.25">
      <c r="A113" s="30"/>
      <c r="B113" s="30"/>
      <c r="C113" s="30"/>
      <c r="D113" s="30"/>
      <c r="E113" s="30"/>
      <c r="F113" s="30"/>
      <c r="G113" s="30"/>
      <c r="H113" s="30"/>
      <c r="I113" s="30"/>
    </row>
    <row r="114" spans="1:9" x14ac:dyDescent="0.25">
      <c r="A114" s="30"/>
      <c r="B114" s="30"/>
      <c r="C114" s="30"/>
      <c r="D114" s="30"/>
      <c r="E114" s="30"/>
      <c r="F114" s="30"/>
      <c r="G114" s="30"/>
      <c r="H114" s="30"/>
      <c r="I114" s="30"/>
    </row>
    <row r="115" spans="1:9" x14ac:dyDescent="0.25">
      <c r="A115" s="30"/>
      <c r="B115" s="30"/>
      <c r="C115" s="30"/>
      <c r="D115" s="30"/>
      <c r="E115" s="30"/>
      <c r="F115" s="30"/>
      <c r="G115" s="30"/>
      <c r="H115" s="30"/>
      <c r="I115" s="30"/>
    </row>
    <row r="116" spans="1:9" x14ac:dyDescent="0.25">
      <c r="A116" s="30"/>
      <c r="B116" s="30"/>
      <c r="C116" s="30"/>
      <c r="D116" s="30"/>
      <c r="E116" s="30"/>
      <c r="F116" s="30"/>
      <c r="G116" s="30"/>
      <c r="H116" s="30"/>
      <c r="I116" s="30"/>
    </row>
    <row r="117" spans="1:9" x14ac:dyDescent="0.25">
      <c r="A117" s="30"/>
      <c r="B117" s="30"/>
      <c r="C117" s="30"/>
      <c r="D117" s="30"/>
      <c r="E117" s="30"/>
      <c r="F117" s="30"/>
      <c r="G117" s="30"/>
      <c r="H117" s="30"/>
      <c r="I117" s="30"/>
    </row>
    <row r="118" spans="1:9" x14ac:dyDescent="0.25">
      <c r="A118" s="30"/>
      <c r="B118" s="30"/>
      <c r="C118" s="30"/>
      <c r="D118" s="30"/>
      <c r="E118" s="30"/>
      <c r="F118" s="30"/>
      <c r="G118" s="30"/>
      <c r="H118" s="30"/>
      <c r="I118" s="30"/>
    </row>
    <row r="119" spans="1:9" x14ac:dyDescent="0.25">
      <c r="A119" s="30"/>
      <c r="B119" s="30"/>
      <c r="C119" s="30"/>
      <c r="D119" s="30"/>
      <c r="E119" s="30"/>
      <c r="F119" s="30"/>
      <c r="G119" s="30"/>
      <c r="H119" s="30"/>
      <c r="I119" s="30"/>
    </row>
  </sheetData>
  <mergeCells count="144">
    <mergeCell ref="B102:D102"/>
    <mergeCell ref="F102:H102"/>
    <mergeCell ref="B103:D103"/>
    <mergeCell ref="A90:B90"/>
    <mergeCell ref="A91:B91"/>
    <mergeCell ref="A92:B92"/>
    <mergeCell ref="A93:B93"/>
    <mergeCell ref="A94:H94"/>
    <mergeCell ref="A95:I95"/>
    <mergeCell ref="H83:H84"/>
    <mergeCell ref="I83:I84"/>
    <mergeCell ref="A85:B85"/>
    <mergeCell ref="A86:H86"/>
    <mergeCell ref="A87:I87"/>
    <mergeCell ref="C88:C89"/>
    <mergeCell ref="D88:I89"/>
    <mergeCell ref="A79:H79"/>
    <mergeCell ref="A80:I80"/>
    <mergeCell ref="C81:C82"/>
    <mergeCell ref="D81:I82"/>
    <mergeCell ref="A83:B84"/>
    <mergeCell ref="C83:C84"/>
    <mergeCell ref="D83:D84"/>
    <mergeCell ref="E83:E84"/>
    <mergeCell ref="F83:F84"/>
    <mergeCell ref="G83:G84"/>
    <mergeCell ref="G74:G75"/>
    <mergeCell ref="H74:H75"/>
    <mergeCell ref="I74:I75"/>
    <mergeCell ref="A76:B76"/>
    <mergeCell ref="A77:B77"/>
    <mergeCell ref="A78:B78"/>
    <mergeCell ref="A68:H68"/>
    <mergeCell ref="A69:I69"/>
    <mergeCell ref="A70:I70"/>
    <mergeCell ref="C72:C73"/>
    <mergeCell ref="D72:I73"/>
    <mergeCell ref="A74:B75"/>
    <mergeCell ref="C74:C75"/>
    <mergeCell ref="D74:D75"/>
    <mergeCell ref="E74:E75"/>
    <mergeCell ref="F74:F75"/>
    <mergeCell ref="H62:H63"/>
    <mergeCell ref="I62:I63"/>
    <mergeCell ref="A64:B64"/>
    <mergeCell ref="A65:B65"/>
    <mergeCell ref="A66:B66"/>
    <mergeCell ref="A67:B67"/>
    <mergeCell ref="A58:I58"/>
    <mergeCell ref="A59:I59"/>
    <mergeCell ref="C60:C61"/>
    <mergeCell ref="D60:I61"/>
    <mergeCell ref="A62:B63"/>
    <mergeCell ref="C62:C63"/>
    <mergeCell ref="D62:D63"/>
    <mergeCell ref="E62:E63"/>
    <mergeCell ref="F62:F63"/>
    <mergeCell ref="G62:G63"/>
    <mergeCell ref="A52:B52"/>
    <mergeCell ref="A53:B53"/>
    <mergeCell ref="A54:B54"/>
    <mergeCell ref="A55:B55"/>
    <mergeCell ref="A56:H56"/>
    <mergeCell ref="A57:I57"/>
    <mergeCell ref="C48:C49"/>
    <mergeCell ref="D48:I49"/>
    <mergeCell ref="A50:B51"/>
    <mergeCell ref="C50:C51"/>
    <mergeCell ref="D50:D51"/>
    <mergeCell ref="E50:E51"/>
    <mergeCell ref="F50:F51"/>
    <mergeCell ref="G50:G51"/>
    <mergeCell ref="H50:H51"/>
    <mergeCell ref="I50:I51"/>
    <mergeCell ref="A42:B42"/>
    <mergeCell ref="A43:B43"/>
    <mergeCell ref="A44:B44"/>
    <mergeCell ref="A45:B45"/>
    <mergeCell ref="A46:H46"/>
    <mergeCell ref="A47:I47"/>
    <mergeCell ref="C38:C39"/>
    <mergeCell ref="D38:I39"/>
    <mergeCell ref="A40:B41"/>
    <mergeCell ref="C40:C41"/>
    <mergeCell ref="D40:D41"/>
    <mergeCell ref="E40:E41"/>
    <mergeCell ref="F40:F41"/>
    <mergeCell ref="G40:G41"/>
    <mergeCell ref="H40:H41"/>
    <mergeCell ref="I40:I41"/>
    <mergeCell ref="A32:B32"/>
    <mergeCell ref="A33:B33"/>
    <mergeCell ref="A34:B34"/>
    <mergeCell ref="A35:B35"/>
    <mergeCell ref="A36:H36"/>
    <mergeCell ref="A37:I37"/>
    <mergeCell ref="C28:C29"/>
    <mergeCell ref="D28:I29"/>
    <mergeCell ref="A30:B31"/>
    <mergeCell ref="C30:C31"/>
    <mergeCell ref="D30:D31"/>
    <mergeCell ref="E30:E31"/>
    <mergeCell ref="F30:F31"/>
    <mergeCell ref="G30:G31"/>
    <mergeCell ref="H30:H31"/>
    <mergeCell ref="I30:I31"/>
    <mergeCell ref="A22:B22"/>
    <mergeCell ref="A23:B23"/>
    <mergeCell ref="A24:H24"/>
    <mergeCell ref="A25:I25"/>
    <mergeCell ref="A26:I26"/>
    <mergeCell ref="A27:I27"/>
    <mergeCell ref="G17:G18"/>
    <mergeCell ref="H17:H18"/>
    <mergeCell ref="I17:I18"/>
    <mergeCell ref="A19:B19"/>
    <mergeCell ref="A20:B20"/>
    <mergeCell ref="A21:B21"/>
    <mergeCell ref="A12:B12"/>
    <mergeCell ref="A13:H13"/>
    <mergeCell ref="A14:I14"/>
    <mergeCell ref="C15:C16"/>
    <mergeCell ref="D15:I16"/>
    <mergeCell ref="A17:B18"/>
    <mergeCell ref="C17:C18"/>
    <mergeCell ref="D17:D18"/>
    <mergeCell ref="E17:E18"/>
    <mergeCell ref="F17:F18"/>
    <mergeCell ref="A1:I2"/>
    <mergeCell ref="B3:H3"/>
    <mergeCell ref="B4:I4"/>
    <mergeCell ref="A5:I5"/>
    <mergeCell ref="A6:I6"/>
    <mergeCell ref="A7:I7"/>
    <mergeCell ref="C8:C9"/>
    <mergeCell ref="D8:I9"/>
    <mergeCell ref="A10:B11"/>
    <mergeCell ref="C10:C11"/>
    <mergeCell ref="D10:D11"/>
    <mergeCell ref="E10:E11"/>
    <mergeCell ref="F10:F11"/>
    <mergeCell ref="G10:G11"/>
    <mergeCell ref="H10:H11"/>
    <mergeCell ref="I10:I11"/>
  </mergeCells>
  <pageMargins left="0.511811024" right="0.511811024" top="0.78740157499999996" bottom="0.78740157499999996" header="0.31496062000000002" footer="0.31496062000000002"/>
  <pageSetup paperSize="9" scale="67" fitToHeight="0" orientation="landscape" horizontalDpi="360" verticalDpi="360" r:id="rId1"/>
  <rowBreaks count="1" manualBreakCount="1">
    <brk id="5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M.D.C.</vt:lpstr>
      <vt:lpstr>Planilha1</vt:lpstr>
      <vt:lpstr>M.D.C.!Area_de_impressao</vt:lpstr>
      <vt:lpstr>Planilha1!Area_de_impressao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CAE</dc:creator>
  <cp:lastModifiedBy>LWAN</cp:lastModifiedBy>
  <cp:lastPrinted>2022-06-01T14:12:43Z</cp:lastPrinted>
  <dcterms:created xsi:type="dcterms:W3CDTF">2022-01-20T13:55:09Z</dcterms:created>
  <dcterms:modified xsi:type="dcterms:W3CDTF">2022-06-01T14:13:14Z</dcterms:modified>
</cp:coreProperties>
</file>